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480" windowHeight="109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Лист1!$A$1:$J$99</definedName>
  </definedNames>
  <calcPr calcId="114210"/>
</workbook>
</file>

<file path=xl/calcChain.xml><?xml version="1.0" encoding="utf-8"?>
<calcChain xmlns="http://schemas.openxmlformats.org/spreadsheetml/2006/main">
  <c r="I84" i="1"/>
  <c r="G19"/>
  <c r="G24"/>
  <c r="G43"/>
  <c r="G39"/>
  <c r="G28"/>
  <c r="G33"/>
  <c r="G53"/>
  <c r="G56"/>
  <c r="G75"/>
  <c r="G72"/>
  <c r="G94"/>
  <c r="G87"/>
  <c r="I17"/>
  <c r="I18"/>
  <c r="H19"/>
  <c r="I19"/>
  <c r="I20"/>
  <c r="I21"/>
  <c r="I22"/>
  <c r="I23"/>
  <c r="H24"/>
  <c r="I25"/>
  <c r="I26"/>
  <c r="I27"/>
  <c r="H28"/>
  <c r="I28"/>
  <c r="I29"/>
  <c r="I30"/>
  <c r="I31"/>
  <c r="I32"/>
  <c r="H33"/>
  <c r="I34"/>
  <c r="I35"/>
  <c r="I36"/>
  <c r="I37"/>
  <c r="I38"/>
  <c r="I40"/>
  <c r="I41"/>
  <c r="I42"/>
  <c r="H43"/>
  <c r="I43"/>
  <c r="I44"/>
  <c r="I45"/>
  <c r="I46"/>
  <c r="I47"/>
  <c r="H39"/>
  <c r="I39"/>
  <c r="I95"/>
  <c r="I96"/>
  <c r="I97"/>
  <c r="I98"/>
  <c r="H72"/>
  <c r="H53"/>
  <c r="I53"/>
  <c r="H56"/>
  <c r="I56"/>
  <c r="H87"/>
  <c r="I87"/>
  <c r="F19"/>
  <c r="F24"/>
  <c r="F39"/>
  <c r="F87"/>
  <c r="F56"/>
  <c r="F53"/>
  <c r="F28"/>
  <c r="F33"/>
  <c r="F43"/>
  <c r="F47"/>
  <c r="I54"/>
  <c r="I55"/>
  <c r="I57"/>
  <c r="I58"/>
  <c r="I59"/>
  <c r="I60"/>
  <c r="I61"/>
  <c r="I62"/>
  <c r="I63"/>
  <c r="I64"/>
  <c r="I65"/>
  <c r="I66"/>
  <c r="I67"/>
  <c r="I68"/>
  <c r="I69"/>
  <c r="I70"/>
  <c r="I71"/>
  <c r="I73"/>
  <c r="I74"/>
  <c r="I76"/>
  <c r="I77"/>
  <c r="I78"/>
  <c r="I79"/>
  <c r="I80"/>
  <c r="I81"/>
  <c r="I82"/>
  <c r="I83"/>
  <c r="I85"/>
  <c r="I86"/>
  <c r="I88"/>
  <c r="I89"/>
  <c r="I90"/>
  <c r="I91"/>
  <c r="I92"/>
  <c r="I93"/>
  <c r="I94"/>
  <c r="I48"/>
  <c r="I49"/>
  <c r="I50"/>
  <c r="I51"/>
  <c r="F75"/>
  <c r="F72"/>
  <c r="F97"/>
  <c r="E56"/>
  <c r="E97"/>
  <c r="E87"/>
  <c r="E72"/>
  <c r="E53"/>
  <c r="E52"/>
  <c r="E47"/>
  <c r="E43"/>
  <c r="E39"/>
  <c r="E33"/>
  <c r="E28"/>
  <c r="E19"/>
  <c r="E24"/>
  <c r="E16"/>
  <c r="E99"/>
  <c r="D53"/>
  <c r="D87"/>
  <c r="D56"/>
  <c r="D97"/>
  <c r="D72"/>
  <c r="D19"/>
  <c r="D39"/>
  <c r="D24"/>
  <c r="D28"/>
  <c r="D33"/>
  <c r="D43"/>
  <c r="D47"/>
  <c r="H16"/>
  <c r="I33"/>
  <c r="F52"/>
  <c r="D52"/>
  <c r="D16"/>
  <c r="D99"/>
  <c r="G16"/>
  <c r="G52"/>
  <c r="G99"/>
  <c r="F16"/>
  <c r="F99"/>
  <c r="I72"/>
  <c r="I52"/>
  <c r="H52"/>
  <c r="H99"/>
  <c r="I75"/>
  <c r="I24"/>
  <c r="I99"/>
  <c r="I16"/>
</calcChain>
</file>

<file path=xl/comments1.xml><?xml version="1.0" encoding="utf-8"?>
<comments xmlns="http://schemas.openxmlformats.org/spreadsheetml/2006/main">
  <authors>
    <author>Орбодоев А.В.</author>
  </authors>
  <commentLis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Орбодоев А.В.: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 xml:space="preserve">1606,9-сады;
26,2-школы;
55,4-культура(50- УК; 5,4-Биб-ка
</t>
        </r>
      </text>
    </comment>
    <comment ref="E39" authorId="0">
      <text>
        <r>
          <rPr>
            <b/>
            <sz val="8"/>
            <color indexed="81"/>
            <rFont val="Tahoma"/>
            <family val="2"/>
            <charset val="204"/>
          </rPr>
          <t>Орбодоев А.В.: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 xml:space="preserve">1606,9-сады;
26,2-школы;
55,4-культура(50- УК; 5,4-Биб-ка
</t>
        </r>
      </text>
    </comment>
    <comment ref="F39" authorId="0">
      <text>
        <r>
          <rPr>
            <b/>
            <sz val="8"/>
            <color indexed="81"/>
            <rFont val="Tahoma"/>
            <family val="2"/>
            <charset val="204"/>
          </rPr>
          <t>Орбодоев А.В.: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 xml:space="preserve">1606,9-сады;
26,2-школы;
55,4-культура(50- УК; 5,4-Биб-ка
</t>
        </r>
      </text>
    </comment>
  </commentList>
</comments>
</file>

<file path=xl/sharedStrings.xml><?xml version="1.0" encoding="utf-8"?>
<sst xmlns="http://schemas.openxmlformats.org/spreadsheetml/2006/main" count="212" uniqueCount="168">
  <si>
    <t>Наименование</t>
  </si>
  <si>
    <t>КБК</t>
  </si>
  <si>
    <t>главного АД</t>
  </si>
  <si>
    <t>доходов районного бюджета</t>
  </si>
  <si>
    <t>НАЛОГОВЫЕ И НЕНАЛОГОВЫЕ ДОХОДЫ</t>
  </si>
  <si>
    <t>1 00 00000 00 0000 000</t>
  </si>
  <si>
    <t xml:space="preserve">НАЛОГ НА ДОХОДЫ ФИЗИЧЕСКИХ ЛИЦ </t>
  </si>
  <si>
    <t>1 01 02000 01 0000 110</t>
  </si>
  <si>
    <t xml:space="preserve">НАЛОГИ НА ТОВАРЫ (РАБОТЫ, УСЛУГИ), РЕАЛИЗУЕМЫЕ НА ТЕРРИТОРИИ РОССИЙСКОЙ ФЕДЕРАЦИИ </t>
  </si>
  <si>
    <t>1 03 00000 00 0000 000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</si>
  <si>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</si>
  <si>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</si>
  <si>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</si>
  <si>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 xml:space="preserve">1 05 01000 00 0000 110 </t>
  </si>
  <si>
    <t>Единый налог на вмененный доход для отдельных видов деятельности</t>
  </si>
  <si>
    <t xml:space="preserve">1 05 02000 02 0000 110 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</si>
  <si>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</si>
  <si>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</si>
  <si>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налогообложения,</t>
  </si>
  <si>
    <t>1 05 04000 01 0000 110</t>
  </si>
  <si>
    <t>ГОСУДАРСТВЕННАЯ ПОШЛИНА И СБОРЫ</t>
  </si>
  <si>
    <t>1 08 00000 00 0000 000</t>
  </si>
  <si>
    <t>Государственная пошлина по делам , расcматриваемым в судах общей юрисдикции, мировыми судьям (за исключением Верховного суда Российской Федерации)</t>
  </si>
  <si>
    <t>1 08 03010 01 1000 110</t>
  </si>
  <si>
    <t xml:space="preserve"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   </t>
  </si>
  <si>
    <t>900</t>
  </si>
  <si>
    <t>ОТМЕНЕННЫЕ НАЛОГИ И СБОРЫ</t>
  </si>
  <si>
    <t>182</t>
  </si>
  <si>
    <t>1 09 00000 00 0000 110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</si>
  <si>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</si>
  <si>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</si>
  <si>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1 11 05035 05 0000 120</t>
  </si>
  <si>
    <t>Прочие поступления от использования имущества, нахдящегося в собственности муниципальных районов (за исключением имущества муниципальных бюджетных и автономных учреждений, а также тиущества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</si>
  <si>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</si>
  <si>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</si>
  <si>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048</t>
  </si>
  <si>
    <t>1 12 00000 00 0000 000</t>
  </si>
  <si>
    <t>Плата за негативное воздействие на окружающую среду</t>
  </si>
  <si>
    <t>1 12 01000 01 0000 120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</si>
  <si>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</si>
  <si>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</si>
  <si>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</si>
  <si>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1 13 03050 05 0000 130</t>
  </si>
  <si>
    <t>000</t>
  </si>
  <si>
    <t>1 13 00000 00 0000 130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</si>
  <si>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</si>
  <si>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1 13 02065 05 0000 130</t>
  </si>
  <si>
    <t>Прочие доходы от компенсации затрат бюджетов муниципальных районов</t>
  </si>
  <si>
    <t>906</t>
  </si>
  <si>
    <t>1 13 02995 05 0000 130</t>
  </si>
  <si>
    <t>Прочие доходы от оказания платных услуг получателями средств бюджетов муниципальных районов</t>
  </si>
  <si>
    <t>1 13 01995 05 0000 130</t>
  </si>
  <si>
    <t>ДОХОДЫ ОТ ПРОДАЖИ МАТЕРИАЛЬННЫХ И НЕМАТЕРИАЛЬНЫХ АКТИВОВ</t>
  </si>
  <si>
    <t>1 14 00000 00 0000 000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</si>
  <si>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</si>
  <si>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</si>
  <si>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</si>
  <si>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</si>
  <si>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Невыясненные поступления, зачисляемые в бюджеты муниципальных районов</t>
  </si>
  <si>
    <t>1 17 01050 05 0000 000</t>
  </si>
  <si>
    <t>Прочие неналоговые доходы бюджетов муниципальных районов</t>
  </si>
  <si>
    <t>1 17 05050 05 0000 000</t>
  </si>
  <si>
    <t>ВОЗВРАТ ОСТАТКОВ СУБСИДИЙ, СУБВЕНЦИЙ  И ИНЫХ МЕЖБЮДЖЕТНЫХ ТРАНСФЕРТОВ,  ИМЕЮЩИХ ЦЕЛЕВОЕ НАЗНАЧЕНИЕ, ПРОШЛЫХ ЛЕТ</t>
  </si>
  <si>
    <t>901</t>
  </si>
  <si>
    <t xml:space="preserve">1 19 00000 00 0000 000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</si>
  <si>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</si>
  <si>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1 19 05000 05 0000 151</t>
  </si>
  <si>
    <t>БЕЗВОЗМЕЗДНЫЕ ПОСТУПЛЕНИЯ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</si>
  <si>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</si>
  <si>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</si>
  <si>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</si>
  <si>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Дотация бюджетам муниципальных районов на выравнивание уровня бюджетной обеспеченности</t>
  </si>
  <si>
    <t>2 02 01001 05 0000 151</t>
  </si>
  <si>
    <t>Дотация бюджетам муниципальных районов на поддержку мер по обеспечению сбалансированности бюджетов</t>
  </si>
  <si>
    <t>2 02 01003 05 0000 151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</si>
  <si>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</si>
  <si>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</si>
  <si>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2 02 02999 05 0000 151</t>
  </si>
  <si>
    <t>2 02 02999 05 0001 151</t>
  </si>
  <si>
    <t>СУБВЕНЦИИ БЮДЖЕТАМ СУБЪЕКТОВ РОССИЙСКОЙ ФЕДЕРАЦИИ И МУНИЦИПАЛЬНЫХ ОБРАЗОВАНИЙ</t>
  </si>
  <si>
    <t>2 02 03000 00 0000 151</t>
  </si>
  <si>
    <t xml:space="preserve"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 </t>
  </si>
  <si>
    <t>2 02 03007 05 0000 151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</si>
  <si>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</si>
  <si>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</si>
  <si>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</si>
  <si>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2 02 03022 05 0000 151</t>
  </si>
  <si>
    <t>Хранение, комплектование, учет и использование архивных документов, относящихся к областной государственной собственности</t>
  </si>
  <si>
    <t>2 02 03024 05 0001 151</t>
  </si>
  <si>
    <t>2 02 03024 05 0002 151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</si>
  <si>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</si>
  <si>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2 02 03024 05 0003 151</t>
  </si>
  <si>
    <t>Лицензирование розничной продажи алкогольной продукции</t>
  </si>
  <si>
    <t>2 02 03024 05 0005 151</t>
  </si>
  <si>
    <t>Предоставление мер социальной поддержки многодетным и малоимущим семьям</t>
  </si>
  <si>
    <t>2 02 03024 05 0006 151</t>
  </si>
  <si>
    <t>Определение персонального состава и обеспечение деятельности административных комиссий</t>
  </si>
  <si>
    <t>2 02 03024 05 0007 151</t>
  </si>
  <si>
    <t>2 02 03999 05 0000 151</t>
  </si>
  <si>
    <t>ИНЫЕ МЕЖБЮДЖЕТНЫЕ ТРАНСФЕРТЫ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</si>
  <si>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</si>
  <si>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</si>
  <si>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</si>
  <si>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 трансферты,  передаваемые бюджетам   муниципальных   районов на комплектование книжных фондов библиотек муниципальных образований</t>
  </si>
  <si>
    <t>2 02 04025 05 0000 151</t>
  </si>
  <si>
    <t xml:space="preserve">2 19 00000 00 0000 000 </t>
  </si>
  <si>
    <t>2 19 05000 05 0000 151</t>
  </si>
  <si>
    <t>ИТОГО</t>
  </si>
  <si>
    <t>Субсидия для долевого финансирования расходов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</si>
  <si>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</si>
  <si>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учреждений</t>
  </si>
  <si>
    <t xml:space="preserve">Прогноз доходов на  2015 год </t>
  </si>
  <si>
    <t>Осуществление отдельных государственных полномочий в сфере обращения с безнадзорными собаками и кошками в Иркутской области</t>
  </si>
  <si>
    <t xml:space="preserve"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законмаи Иркутской области </t>
  </si>
  <si>
    <t>Субсидии местным бюджетам на софинансирование объектов капитального строительства муниципальной собственности сферы физической культуры и спорта на территориях, относящихся к сельской местности</t>
  </si>
  <si>
    <t xml:space="preserve">Субсидии местным бюджетам на создание условий для обеспечения энергосбережения и повышения энергетической эффективности в бюджетной сфере Иркутской области» </t>
  </si>
  <si>
    <t>Субсидии бюджетам муниципальных районов  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</si>
  <si>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образований Иркутской области на развитие публичных центров правоовй, деловой и социально-значимой информации центральных районных библиотек Иркутской области</t>
  </si>
  <si>
    <t xml:space="preserve">Субсидии бюджетам муниципальных образований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 </t>
  </si>
  <si>
    <t xml:space="preserve">Субсидии бюджетам муниципальных образований в целях финансовой поддержки муниципальных учреждений, оказывающих услуги по организации отдыха, оздоровления и занятости детей 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</si>
  <si>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</si>
  <si>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2 02 02009 05 0000 151</t>
  </si>
  <si>
    <t>Субсидии бюджетам муниципальных районов по  ДЦП Иркутской области "Повышение эффективности бюджетных расходов Иркутской области"</t>
  </si>
  <si>
    <t>Субсидии на выравнивание обеспеченности муниципальных районов (городских округов) Иркутской области в целях реализации ими их отдельных расходных обязательств</t>
  </si>
  <si>
    <t>2 02 02150 05 0000 151</t>
  </si>
  <si>
    <t>2 02 02085 05 0000 151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</si>
  <si>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</si>
  <si>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</si>
  <si>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</si>
  <si>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Доходы бюджетов муниципальных районов от возврата остатков субсидий и субвенций прошлых лет небюджетными организациями</t>
  </si>
  <si>
    <t>2 18 05 010 05 0000 180</t>
  </si>
  <si>
    <t>2 02 04053 05 0000 151</t>
  </si>
  <si>
    <t>Содержание зданий и сооружений муниципальных образовательных организаций, обустройство прилегающих к ним территорий, создание условий для осуществления присмотра и ухода за детьми и содержания детей в муниципальных образовательных организациях</t>
  </si>
  <si>
    <t>2 02 03024 05 0008 151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</si>
  <si>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</si>
  <si>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1 11 05025 05 0000 120</t>
  </si>
  <si>
    <t>913</t>
  </si>
  <si>
    <t>1 08 07084 01 1000 110</t>
  </si>
  <si>
    <t>1 11 05013 10 0000 120</t>
  </si>
  <si>
    <t>1 14 06013 10 0000 430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</si>
  <si>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</si>
  <si>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Отклонение</t>
  </si>
  <si>
    <t xml:space="preserve">Прогноз доходов на 2015 год </t>
  </si>
  <si>
    <t>Прогноз доходов на 2015 год (апрель РД)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</si>
  <si>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</si>
  <si>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2 02 02077 05 0000 151</t>
  </si>
  <si>
    <t>2 02 03024 05 0009 151</t>
  </si>
  <si>
    <t>Доходы от реализации имущества, находящегося в оперативном управлении учреждений, находящихся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</si>
  <si>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1 14 02052 05 0000 410</t>
  </si>
  <si>
    <t xml:space="preserve">2 02 02215 05 0000 151 </t>
  </si>
  <si>
    <r>
      <t>2 02 02008 05 0000 151</t>
    </r>
    <r>
      <rPr>
        <sz val="13"/>
        <rFont val="Times New Roman"/>
        <family val="1"/>
        <charset val="204"/>
      </rPr>
      <t xml:space="preserve"> </t>
    </r>
  </si>
  <si>
    <t>Прогноз доходов уточненный на 2015 год (октябрь)</t>
  </si>
  <si>
    <t>Приложение №1</t>
  </si>
  <si>
    <t xml:space="preserve">Субсидии бюджетам муниципальных районов на обеспечение жильем молодых семей </t>
  </si>
  <si>
    <t xml:space="preserve">Субсидии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</si>
  <si>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Субсидии на прочие мероприятия по реализации государственной политики в сфере образования</t>
  </si>
  <si>
    <t>Прогноз доходов проект на 2016 год</t>
  </si>
  <si>
    <t>ПРОГНОЗИРУЕМЫЕ  ДОХОДЫ БЮДЖЕТА ОЛЬХОНСКОГО РАЙОННОГО МУНИЦИПАЛЬНОГО ОБРАЗОВАНИЯ НА 2016 ГОД</t>
  </si>
  <si>
    <t>Государственные полномочия в сфере труда</t>
  </si>
  <si>
    <t>2 02 03002 05 0000 151</t>
  </si>
  <si>
    <t>Субвенции на осуществление отдельных областных государственных полномочий по подготовке и проведению Всероссийской сельскохозяйственной переписи 2016 года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</si>
  <si>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</si>
  <si>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</si>
  <si>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от 16 декабря 2015 № 62</t>
  </si>
  <si>
    <t>"О районном бюджете на 2016 год"</t>
  </si>
  <si>
    <t xml:space="preserve">к решению районной Думы                                          "О внесении изменений в решение районной Думы "О районном бюджете на 2016 год" </t>
  </si>
  <si>
    <t xml:space="preserve">к решению районной Думы </t>
  </si>
  <si>
    <t xml:space="preserve">от 17 февраля 2016 года № 69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</si>
</sst>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4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charset val="204"/>
    </font>
    <font>
      <b/>
      <i/>
      <sz val="11"/>
      <name val="Arial"/>
      <family val="2"/>
      <charset val="204"/>
    </font>
    <font>
      <b/>
      <i/>
      <sz val="12"/>
      <name val="Arial Cyr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sz val="12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13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" fontId="22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 indent="2"/>
    </xf>
    <xf numFmtId="0" fontId="28" fillId="0" borderId="0" xfId="0" applyFont="1" applyBorder="1" applyAlignment="1">
      <alignment horizontal="center" vertical="center" wrapText="1"/>
    </xf>
    <xf numFmtId="3" fontId="29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1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8" fillId="0" borderId="0" xfId="0" applyFont="1"/>
    <xf numFmtId="3" fontId="11" fillId="0" borderId="3" xfId="0" applyNumberFormat="1" applyFont="1" applyFill="1" applyBorder="1" applyAlignment="1" applyProtection="1">
      <alignment horizontal="left" vertical="center" wrapText="1"/>
    </xf>
    <xf numFmtId="3" fontId="11" fillId="0" borderId="4" xfId="0" applyNumberFormat="1" applyFont="1" applyFill="1" applyBorder="1" applyAlignment="1" applyProtection="1">
      <alignment horizontal="left" vertical="center" wrapText="1"/>
    </xf>
    <xf numFmtId="3" fontId="13" fillId="0" borderId="4" xfId="0" applyNumberFormat="1" applyFont="1" applyFill="1" applyBorder="1" applyAlignment="1" applyProtection="1">
      <alignment horizontal="left" vertical="center" wrapText="1" indent="2"/>
    </xf>
    <xf numFmtId="3" fontId="19" fillId="0" borderId="5" xfId="0" applyNumberFormat="1" applyFont="1" applyFill="1" applyBorder="1" applyAlignment="1" applyProtection="1">
      <alignment horizontal="justify" vertical="center" wrapText="1"/>
    </xf>
    <xf numFmtId="3" fontId="20" fillId="0" borderId="5" xfId="0" applyNumberFormat="1" applyFont="1" applyFill="1" applyBorder="1" applyAlignment="1" applyProtection="1">
      <alignment horizontal="left" vertical="center" wrapText="1" indent="2"/>
    </xf>
    <xf numFmtId="3" fontId="9" fillId="0" borderId="1" xfId="0" applyNumberFormat="1" applyFont="1" applyFill="1" applyBorder="1" applyAlignment="1" applyProtection="1">
      <alignment horizontal="left" vertical="center" wrapText="1"/>
    </xf>
    <xf numFmtId="164" fontId="10" fillId="0" borderId="2" xfId="0" applyNumberFormat="1" applyFont="1" applyFill="1" applyBorder="1" applyAlignment="1" applyProtection="1">
      <alignment horizontal="right" vertical="center"/>
      <protection hidden="1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 applyProtection="1">
      <alignment horizontal="right" vertical="center"/>
      <protection locked="0"/>
    </xf>
    <xf numFmtId="164" fontId="2" fillId="0" borderId="7" xfId="0" applyNumberFormat="1" applyFont="1" applyFill="1" applyBorder="1" applyAlignment="1" applyProtection="1">
      <alignment horizontal="right" vertical="center"/>
      <protection locked="0"/>
    </xf>
    <xf numFmtId="164" fontId="2" fillId="0" borderId="8" xfId="0" applyNumberFormat="1" applyFont="1" applyFill="1" applyBorder="1" applyAlignment="1">
      <alignment horizontal="right" vertical="center"/>
    </xf>
    <xf numFmtId="164" fontId="15" fillId="0" borderId="8" xfId="0" applyNumberFormat="1" applyFont="1" applyFill="1" applyBorder="1" applyAlignment="1" applyProtection="1">
      <alignment horizontal="right" vertical="center"/>
      <protection locked="0"/>
    </xf>
    <xf numFmtId="49" fontId="21" fillId="0" borderId="9" xfId="0" applyNumberFormat="1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3" fontId="14" fillId="0" borderId="5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3" fontId="11" fillId="0" borderId="11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 wrapText="1"/>
    </xf>
    <xf numFmtId="3" fontId="16" fillId="0" borderId="12" xfId="0" applyNumberFormat="1" applyFont="1" applyFill="1" applyBorder="1" applyAlignment="1" applyProtection="1">
      <alignment horizontal="center" vertical="center" wrapText="1"/>
    </xf>
    <xf numFmtId="0" fontId="18" fillId="0" borderId="12" xfId="1" applyNumberFormat="1" applyFont="1" applyFill="1" applyBorder="1" applyAlignment="1" applyProtection="1">
      <alignment horizontal="center" vertical="center" wrapText="1"/>
      <protection hidden="1"/>
    </xf>
    <xf numFmtId="3" fontId="11" fillId="0" borderId="13" xfId="0" applyNumberFormat="1" applyFont="1" applyFill="1" applyBorder="1" applyAlignment="1" applyProtection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164" fontId="15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5" fillId="0" borderId="0" xfId="0" applyFont="1" applyAlignment="1"/>
    <xf numFmtId="164" fontId="3" fillId="0" borderId="0" xfId="0" applyNumberFormat="1" applyFont="1"/>
    <xf numFmtId="164" fontId="15" fillId="0" borderId="12" xfId="0" applyNumberFormat="1" applyFont="1" applyFill="1" applyBorder="1" applyAlignment="1" applyProtection="1">
      <alignment horizontal="right" vertical="center"/>
      <protection locked="0"/>
    </xf>
    <xf numFmtId="3" fontId="13" fillId="0" borderId="5" xfId="0" applyNumberFormat="1" applyFont="1" applyFill="1" applyBorder="1" applyAlignment="1" applyProtection="1">
      <alignment horizontal="left" vertical="center" wrapText="1" indent="2"/>
    </xf>
    <xf numFmtId="49" fontId="21" fillId="0" borderId="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35" fillId="0" borderId="0" xfId="0" applyFont="1"/>
    <xf numFmtId="0" fontId="5" fillId="0" borderId="0" xfId="0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 applyProtection="1">
      <alignment horizontal="center" vertical="center" wrapText="1"/>
    </xf>
    <xf numFmtId="3" fontId="11" fillId="0" borderId="15" xfId="0" applyNumberFormat="1" applyFont="1" applyFill="1" applyBorder="1" applyAlignment="1" applyProtection="1">
      <alignment horizontal="center" vertical="center" wrapText="1"/>
    </xf>
    <xf numFmtId="3" fontId="19" fillId="0" borderId="4" xfId="0" applyNumberFormat="1" applyFont="1" applyFill="1" applyBorder="1" applyAlignment="1" applyProtection="1">
      <alignment horizontal="justify" vertical="center" wrapText="1"/>
    </xf>
    <xf numFmtId="3" fontId="20" fillId="0" borderId="4" xfId="0" applyNumberFormat="1" applyFont="1" applyFill="1" applyBorder="1" applyAlignment="1" applyProtection="1">
      <alignment horizontal="left" vertical="center" wrapText="1" indent="2"/>
    </xf>
    <xf numFmtId="3" fontId="13" fillId="2" borderId="4" xfId="0" applyNumberFormat="1" applyFont="1" applyFill="1" applyBorder="1" applyAlignment="1" applyProtection="1">
      <alignment horizontal="left" vertical="center" wrapText="1" indent="2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3" fontId="12" fillId="0" borderId="17" xfId="0" applyNumberFormat="1" applyFont="1" applyFill="1" applyBorder="1" applyAlignment="1" applyProtection="1">
      <alignment horizontal="center" vertical="center" wrapText="1"/>
    </xf>
    <xf numFmtId="3" fontId="12" fillId="0" borderId="11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center" vertical="center" wrapText="1"/>
    </xf>
    <xf numFmtId="3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2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1" applyNumberFormat="1" applyFont="1" applyFill="1" applyBorder="1" applyAlignment="1" applyProtection="1">
      <alignment horizontal="center" vertical="center" wrapText="1"/>
      <protection hidden="1"/>
    </xf>
    <xf numFmtId="49" fontId="12" fillId="0" borderId="13" xfId="0" applyNumberFormat="1" applyFont="1" applyFill="1" applyBorder="1" applyAlignment="1" applyProtection="1">
      <alignment horizontal="center" vertical="center" wrapText="1"/>
    </xf>
    <xf numFmtId="3" fontId="14" fillId="2" borderId="12" xfId="0" applyNumberFormat="1" applyFont="1" applyFill="1" applyBorder="1" applyAlignment="1" applyProtection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</xf>
    <xf numFmtId="164" fontId="37" fillId="0" borderId="2" xfId="0" applyNumberFormat="1" applyFont="1" applyFill="1" applyBorder="1" applyAlignment="1" applyProtection="1">
      <alignment horizontal="right" vertical="center"/>
      <protection hidden="1"/>
    </xf>
    <xf numFmtId="164" fontId="38" fillId="0" borderId="6" xfId="0" applyNumberFormat="1" applyFont="1" applyFill="1" applyBorder="1" applyAlignment="1">
      <alignment horizontal="right" vertical="center"/>
    </xf>
    <xf numFmtId="164" fontId="38" fillId="0" borderId="7" xfId="0" applyNumberFormat="1" applyFont="1" applyFill="1" applyBorder="1" applyAlignment="1">
      <alignment horizontal="right" vertical="center"/>
    </xf>
    <xf numFmtId="164" fontId="39" fillId="0" borderId="7" xfId="0" applyNumberFormat="1" applyFont="1" applyFill="1" applyBorder="1" applyAlignment="1">
      <alignment horizontal="right" vertical="center"/>
    </xf>
    <xf numFmtId="164" fontId="39" fillId="0" borderId="7" xfId="0" applyNumberFormat="1" applyFont="1" applyFill="1" applyBorder="1" applyAlignment="1" applyProtection="1">
      <alignment horizontal="right" vertical="center"/>
      <protection locked="0"/>
    </xf>
    <xf numFmtId="164" fontId="38" fillId="0" borderId="7" xfId="0" applyNumberFormat="1" applyFont="1" applyFill="1" applyBorder="1" applyAlignment="1" applyProtection="1">
      <alignment horizontal="right" vertical="center"/>
      <protection locked="0"/>
    </xf>
    <xf numFmtId="164" fontId="38" fillId="0" borderId="8" xfId="0" applyNumberFormat="1" applyFont="1" applyFill="1" applyBorder="1" applyAlignment="1">
      <alignment horizontal="right" vertical="center"/>
    </xf>
    <xf numFmtId="164" fontId="39" fillId="0" borderId="8" xfId="0" applyNumberFormat="1" applyFont="1" applyFill="1" applyBorder="1" applyAlignment="1" applyProtection="1">
      <alignment horizontal="right" vertical="center"/>
      <protection locked="0"/>
    </xf>
    <xf numFmtId="164" fontId="37" fillId="0" borderId="2" xfId="0" applyNumberFormat="1" applyFont="1" applyFill="1" applyBorder="1" applyAlignment="1">
      <alignment horizontal="right" vertical="center"/>
    </xf>
    <xf numFmtId="164" fontId="39" fillId="0" borderId="12" xfId="0" applyNumberFormat="1" applyFont="1" applyFill="1" applyBorder="1" applyAlignment="1" applyProtection="1">
      <alignment horizontal="right" vertical="center"/>
      <protection locked="0"/>
    </xf>
    <xf numFmtId="164" fontId="39" fillId="0" borderId="14" xfId="0" applyNumberFormat="1" applyFont="1" applyFill="1" applyBorder="1" applyAlignment="1" applyProtection="1">
      <alignment horizontal="right" vertical="center"/>
      <protection locked="0"/>
    </xf>
    <xf numFmtId="164" fontId="38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view="pageBreakPreview" zoomScale="75" zoomScaleNormal="75" workbookViewId="0">
      <selection activeCell="C5" sqref="C5"/>
    </sheetView>
  </sheetViews>
  <sheetFormatPr defaultRowHeight="12.75"/>
  <cols>
    <col min="1" max="1" width="87.5703125" style="3" customWidth="1"/>
    <col min="2" max="2" width="6.28515625" style="8" customWidth="1"/>
    <col min="3" max="3" width="24" style="3" customWidth="1"/>
    <col min="4" max="4" width="20.42578125" style="3" hidden="1" customWidth="1"/>
    <col min="5" max="6" width="23.42578125" style="3" hidden="1" customWidth="1"/>
    <col min="7" max="7" width="15.85546875" style="3" hidden="1" customWidth="1"/>
    <col min="8" max="8" width="15.85546875" style="3" customWidth="1"/>
    <col min="9" max="9" width="14.5703125" style="3" hidden="1" customWidth="1"/>
    <col min="10" max="10" width="10.42578125" style="3" customWidth="1"/>
    <col min="11" max="11" width="12.42578125" style="3" customWidth="1"/>
    <col min="12" max="14" width="9.28515625" style="3" bestFit="1" customWidth="1"/>
    <col min="15" max="16384" width="9.140625" style="3"/>
  </cols>
  <sheetData>
    <row r="1" spans="1:10" ht="15.75">
      <c r="C1" s="64" t="s">
        <v>152</v>
      </c>
      <c r="D1" s="62"/>
    </row>
    <row r="2" spans="1:10" ht="43.5" customHeight="1">
      <c r="C2" s="106" t="s">
        <v>165</v>
      </c>
      <c r="D2" s="107"/>
      <c r="E2" s="107"/>
      <c r="F2" s="107"/>
      <c r="G2" s="107"/>
      <c r="H2" s="107"/>
      <c r="I2" s="107"/>
      <c r="J2" s="107"/>
    </row>
    <row r="3" spans="1:10" ht="1.5" customHeight="1">
      <c r="C3" s="63"/>
      <c r="D3" s="63"/>
      <c r="E3" s="17"/>
      <c r="F3" s="17"/>
      <c r="G3" s="17"/>
      <c r="H3" s="17"/>
    </row>
    <row r="4" spans="1:10" ht="14.25" customHeight="1">
      <c r="C4" s="103" t="s">
        <v>167</v>
      </c>
      <c r="D4" s="103"/>
      <c r="E4" s="103"/>
      <c r="F4" s="103"/>
      <c r="G4" s="103"/>
      <c r="H4" s="103"/>
    </row>
    <row r="5" spans="1:10" ht="14.25">
      <c r="E5" s="17"/>
      <c r="F5" s="17"/>
      <c r="G5" s="17"/>
      <c r="H5" s="17"/>
    </row>
    <row r="6" spans="1:10" ht="14.25">
      <c r="C6" s="69"/>
      <c r="D6" s="69"/>
      <c r="E6" s="17"/>
      <c r="F6" s="17"/>
      <c r="G6" s="17"/>
      <c r="H6" s="17"/>
    </row>
    <row r="7" spans="1:10" ht="15.75">
      <c r="C7" s="64" t="s">
        <v>152</v>
      </c>
      <c r="D7" s="62"/>
      <c r="E7" s="17"/>
      <c r="F7" s="17"/>
      <c r="G7" s="17"/>
      <c r="H7" s="17"/>
    </row>
    <row r="8" spans="1:10" ht="14.25">
      <c r="C8" s="63" t="s">
        <v>166</v>
      </c>
      <c r="D8" s="63"/>
      <c r="E8" s="17"/>
      <c r="F8" s="17"/>
      <c r="G8" s="17"/>
      <c r="H8" s="17"/>
    </row>
    <row r="9" spans="1:10" ht="14.25">
      <c r="C9" s="63" t="s">
        <v>164</v>
      </c>
      <c r="D9" s="63"/>
      <c r="E9" s="17"/>
      <c r="F9" s="17"/>
      <c r="G9" s="17"/>
      <c r="H9" s="17"/>
    </row>
    <row r="10" spans="1:10" ht="15.75" customHeight="1">
      <c r="A10" s="1"/>
      <c r="B10" s="2"/>
      <c r="C10" s="103" t="s">
        <v>163</v>
      </c>
      <c r="D10" s="103"/>
      <c r="E10" s="103"/>
      <c r="F10" s="103"/>
      <c r="G10" s="103"/>
      <c r="H10" s="103"/>
    </row>
    <row r="11" spans="1:10" ht="15.75" customHeight="1">
      <c r="A11" s="1"/>
      <c r="B11" s="2"/>
      <c r="C11" s="103"/>
      <c r="D11" s="103"/>
      <c r="E11" s="17"/>
      <c r="F11" s="17"/>
      <c r="G11" s="17"/>
      <c r="H11" s="17"/>
    </row>
    <row r="12" spans="1:10" ht="39.75" customHeight="1">
      <c r="A12" s="108" t="s">
        <v>157</v>
      </c>
      <c r="B12" s="108"/>
      <c r="C12" s="108"/>
      <c r="D12" s="71"/>
      <c r="E12" s="71"/>
      <c r="F12" s="71"/>
      <c r="G12" s="71"/>
      <c r="H12" s="71"/>
      <c r="I12" s="71"/>
    </row>
    <row r="13" spans="1:10" ht="16.5" customHeight="1" thickBot="1">
      <c r="A13" s="4"/>
      <c r="B13" s="5"/>
      <c r="C13" s="5"/>
    </row>
    <row r="14" spans="1:10" ht="21" customHeight="1" thickBot="1">
      <c r="A14" s="109" t="s">
        <v>0</v>
      </c>
      <c r="B14" s="111" t="s">
        <v>1</v>
      </c>
      <c r="C14" s="112"/>
      <c r="D14" s="101" t="s">
        <v>111</v>
      </c>
      <c r="E14" s="101" t="s">
        <v>142</v>
      </c>
      <c r="F14" s="101" t="s">
        <v>143</v>
      </c>
      <c r="G14" s="104" t="s">
        <v>151</v>
      </c>
      <c r="H14" s="104" t="s">
        <v>156</v>
      </c>
      <c r="I14" s="101" t="s">
        <v>141</v>
      </c>
    </row>
    <row r="15" spans="1:10" ht="54.75" customHeight="1" thickBot="1">
      <c r="A15" s="110"/>
      <c r="B15" s="34" t="s">
        <v>2</v>
      </c>
      <c r="C15" s="35" t="s">
        <v>3</v>
      </c>
      <c r="D15" s="102"/>
      <c r="E15" s="102"/>
      <c r="F15" s="102"/>
      <c r="G15" s="105"/>
      <c r="H15" s="105"/>
      <c r="I15" s="102"/>
    </row>
    <row r="16" spans="1:10" ht="15.75" customHeight="1" thickBot="1">
      <c r="A16" s="6" t="s">
        <v>4</v>
      </c>
      <c r="B16" s="6"/>
      <c r="C16" s="45" t="s">
        <v>5</v>
      </c>
      <c r="D16" s="24">
        <f>SUM(D17,D19,D24,D28,D33,D43,D46,D50,D47,D27,D39,D18)</f>
        <v>57602.799999999996</v>
      </c>
      <c r="E16" s="24">
        <f>SUM(E17,E19,E24,E28,E33,E43,E46,E50,E47,E27,E39,E18)</f>
        <v>54989</v>
      </c>
      <c r="F16" s="24">
        <f>SUM(F17,F19,F24,F28,F33,F43,F46,F50,F47,F27,F39,F18)</f>
        <v>55190</v>
      </c>
      <c r="G16" s="89">
        <f>SUM(G17,G19,G24,G28,G33,G43,G46,G50,G47,G27,G39,G18)</f>
        <v>59229.2</v>
      </c>
      <c r="H16" s="89">
        <f>SUM(H17,H19,H24,H28,H33,H43,H46,H50,H47,H27,H39,H18)</f>
        <v>53199.1</v>
      </c>
      <c r="I16" s="89">
        <f>H16-G16</f>
        <v>-6030.0999999999985</v>
      </c>
      <c r="J16" s="65"/>
    </row>
    <row r="17" spans="1:11" ht="18">
      <c r="A17" s="18" t="s">
        <v>6</v>
      </c>
      <c r="B17" s="79">
        <v>182</v>
      </c>
      <c r="C17" s="46" t="s">
        <v>7</v>
      </c>
      <c r="D17" s="25">
        <v>21241.599999999999</v>
      </c>
      <c r="E17" s="25">
        <v>20164.7</v>
      </c>
      <c r="F17" s="25">
        <v>20164.7</v>
      </c>
      <c r="G17" s="90">
        <v>19005.400000000001</v>
      </c>
      <c r="H17" s="90">
        <v>19006</v>
      </c>
      <c r="I17" s="90">
        <f t="shared" ref="I17:I47" si="0">H17-G17</f>
        <v>0.59999999999854481</v>
      </c>
      <c r="J17" s="65"/>
      <c r="K17" s="65"/>
    </row>
    <row r="18" spans="1:11" ht="30">
      <c r="A18" s="18" t="s">
        <v>8</v>
      </c>
      <c r="B18" s="80">
        <v>182</v>
      </c>
      <c r="C18" s="47" t="s">
        <v>9</v>
      </c>
      <c r="D18" s="25">
        <v>3681.6</v>
      </c>
      <c r="E18" s="25">
        <v>3681.6</v>
      </c>
      <c r="F18" s="25">
        <v>3681.6</v>
      </c>
      <c r="G18" s="90">
        <v>3681.6</v>
      </c>
      <c r="H18" s="90">
        <v>4722.2</v>
      </c>
      <c r="I18" s="90">
        <f t="shared" si="0"/>
        <v>1040.5999999999999</v>
      </c>
      <c r="J18" s="65"/>
    </row>
    <row r="19" spans="1:11" ht="18">
      <c r="A19" s="19" t="s">
        <v>10</v>
      </c>
      <c r="B19" s="81">
        <v>182</v>
      </c>
      <c r="C19" s="47" t="s">
        <v>11</v>
      </c>
      <c r="D19" s="26">
        <f>SUM(D20:D23)</f>
        <v>4619</v>
      </c>
      <c r="E19" s="26">
        <f>SUM(E20:E23)</f>
        <v>4619</v>
      </c>
      <c r="F19" s="26">
        <f>SUM(F20:F23)</f>
        <v>4619</v>
      </c>
      <c r="G19" s="91">
        <f>SUM(G20:G23)</f>
        <v>5010.7</v>
      </c>
      <c r="H19" s="91">
        <f>SUM(H20:H23)</f>
        <v>5325</v>
      </c>
      <c r="I19" s="91">
        <f t="shared" si="0"/>
        <v>314.30000000000018</v>
      </c>
    </row>
    <row r="20" spans="1:11" ht="0.75" customHeight="1">
      <c r="A20" s="20" t="s">
        <v>12</v>
      </c>
      <c r="B20" s="82">
        <v>182</v>
      </c>
      <c r="C20" s="48" t="s">
        <v>13</v>
      </c>
      <c r="D20" s="27">
        <v>0</v>
      </c>
      <c r="E20" s="27">
        <v>0</v>
      </c>
      <c r="F20" s="27">
        <v>0</v>
      </c>
      <c r="G20" s="92"/>
      <c r="H20" s="92"/>
      <c r="I20" s="92">
        <f t="shared" si="0"/>
        <v>0</v>
      </c>
    </row>
    <row r="21" spans="1:11" ht="18">
      <c r="A21" s="20" t="s">
        <v>14</v>
      </c>
      <c r="B21" s="82">
        <v>182</v>
      </c>
      <c r="C21" s="48" t="s">
        <v>15</v>
      </c>
      <c r="D21" s="28">
        <v>4530</v>
      </c>
      <c r="E21" s="28">
        <v>4530</v>
      </c>
      <c r="F21" s="28">
        <v>4530</v>
      </c>
      <c r="G21" s="93">
        <v>4895.8</v>
      </c>
      <c r="H21" s="93">
        <v>5200</v>
      </c>
      <c r="I21" s="93">
        <f t="shared" si="0"/>
        <v>304.19999999999982</v>
      </c>
    </row>
    <row r="22" spans="1:11" ht="18">
      <c r="A22" s="20" t="s">
        <v>16</v>
      </c>
      <c r="B22" s="82">
        <v>182</v>
      </c>
      <c r="C22" s="48" t="s">
        <v>17</v>
      </c>
      <c r="D22" s="27">
        <v>75</v>
      </c>
      <c r="E22" s="27">
        <v>75</v>
      </c>
      <c r="F22" s="27">
        <v>75</v>
      </c>
      <c r="G22" s="92">
        <v>60.2</v>
      </c>
      <c r="H22" s="92">
        <v>75</v>
      </c>
      <c r="I22" s="92">
        <f t="shared" si="0"/>
        <v>14.799999999999997</v>
      </c>
    </row>
    <row r="23" spans="1:11" ht="18">
      <c r="A23" s="20" t="s">
        <v>18</v>
      </c>
      <c r="B23" s="82">
        <v>182</v>
      </c>
      <c r="C23" s="48" t="s">
        <v>19</v>
      </c>
      <c r="D23" s="27">
        <v>14</v>
      </c>
      <c r="E23" s="27">
        <v>14</v>
      </c>
      <c r="F23" s="27">
        <v>14</v>
      </c>
      <c r="G23" s="92">
        <v>54.7</v>
      </c>
      <c r="H23" s="92">
        <v>50</v>
      </c>
      <c r="I23" s="92">
        <f t="shared" si="0"/>
        <v>-4.7000000000000028</v>
      </c>
    </row>
    <row r="24" spans="1:11" ht="18">
      <c r="A24" s="19" t="s">
        <v>20</v>
      </c>
      <c r="B24" s="81">
        <v>182</v>
      </c>
      <c r="C24" s="47" t="s">
        <v>21</v>
      </c>
      <c r="D24" s="29">
        <f>SUM(D25:D26)</f>
        <v>1050</v>
      </c>
      <c r="E24" s="29">
        <f>SUM(E25:E26)</f>
        <v>1050</v>
      </c>
      <c r="F24" s="29">
        <f>SUM(F25:F26)</f>
        <v>1050</v>
      </c>
      <c r="G24" s="94">
        <f>SUM(G25:G26)</f>
        <v>1127.6999999999998</v>
      </c>
      <c r="H24" s="94">
        <f>SUM(H25:H26)</f>
        <v>1349.3</v>
      </c>
      <c r="I24" s="94">
        <f t="shared" si="0"/>
        <v>221.60000000000014</v>
      </c>
    </row>
    <row r="25" spans="1:11" ht="25.5">
      <c r="A25" s="20" t="s">
        <v>22</v>
      </c>
      <c r="B25" s="82">
        <v>182</v>
      </c>
      <c r="C25" s="48" t="s">
        <v>23</v>
      </c>
      <c r="D25" s="28">
        <v>550</v>
      </c>
      <c r="E25" s="28">
        <v>550</v>
      </c>
      <c r="F25" s="28">
        <v>550</v>
      </c>
      <c r="G25" s="93">
        <v>601.4</v>
      </c>
      <c r="H25" s="93">
        <v>626</v>
      </c>
      <c r="I25" s="93">
        <f t="shared" si="0"/>
        <v>24.600000000000023</v>
      </c>
    </row>
    <row r="26" spans="1:11" ht="51">
      <c r="A26" s="20" t="s">
        <v>24</v>
      </c>
      <c r="B26" s="83" t="s">
        <v>25</v>
      </c>
      <c r="C26" s="48" t="s">
        <v>137</v>
      </c>
      <c r="D26" s="28">
        <v>500</v>
      </c>
      <c r="E26" s="28">
        <v>500</v>
      </c>
      <c r="F26" s="28">
        <v>500</v>
      </c>
      <c r="G26" s="93">
        <v>526.29999999999995</v>
      </c>
      <c r="H26" s="93">
        <v>723.3</v>
      </c>
      <c r="I26" s="93">
        <f t="shared" si="0"/>
        <v>197</v>
      </c>
    </row>
    <row r="27" spans="1:11" ht="18" hidden="1">
      <c r="A27" s="19" t="s">
        <v>26</v>
      </c>
      <c r="B27" s="84" t="s">
        <v>27</v>
      </c>
      <c r="C27" s="47" t="s">
        <v>28</v>
      </c>
      <c r="D27" s="29">
        <v>0</v>
      </c>
      <c r="E27" s="29">
        <v>0</v>
      </c>
      <c r="F27" s="29">
        <v>0</v>
      </c>
      <c r="G27" s="94"/>
      <c r="H27" s="94"/>
      <c r="I27" s="94">
        <f t="shared" si="0"/>
        <v>0</v>
      </c>
    </row>
    <row r="28" spans="1:11" ht="30">
      <c r="A28" s="19" t="s">
        <v>29</v>
      </c>
      <c r="B28" s="81">
        <v>900</v>
      </c>
      <c r="C28" s="47" t="s">
        <v>30</v>
      </c>
      <c r="D28" s="26">
        <f>SUM(D29:D32)</f>
        <v>21955.7</v>
      </c>
      <c r="E28" s="26">
        <f>SUM(E29:E32)</f>
        <v>17341.400000000001</v>
      </c>
      <c r="F28" s="26">
        <f>SUM(F29:F32)</f>
        <v>17542.400000000001</v>
      </c>
      <c r="G28" s="91">
        <f>SUM(G29:G32)</f>
        <v>17679.7</v>
      </c>
      <c r="H28" s="91">
        <f>SUM(H29:H32)</f>
        <v>13889.1</v>
      </c>
      <c r="I28" s="91">
        <f t="shared" si="0"/>
        <v>-3790.6000000000004</v>
      </c>
    </row>
    <row r="29" spans="1:11" ht="54" customHeight="1">
      <c r="A29" s="20" t="s">
        <v>161</v>
      </c>
      <c r="B29" s="82">
        <v>900</v>
      </c>
      <c r="C29" s="49" t="s">
        <v>138</v>
      </c>
      <c r="D29" s="28">
        <v>20811</v>
      </c>
      <c r="E29" s="28">
        <v>15909.7</v>
      </c>
      <c r="F29" s="28">
        <v>15909.7</v>
      </c>
      <c r="G29" s="93">
        <v>15909.7</v>
      </c>
      <c r="H29" s="93">
        <v>12331.7</v>
      </c>
      <c r="I29" s="93">
        <f t="shared" si="0"/>
        <v>-3578</v>
      </c>
    </row>
    <row r="30" spans="1:11" ht="51">
      <c r="A30" s="20" t="s">
        <v>134</v>
      </c>
      <c r="B30" s="82">
        <v>900</v>
      </c>
      <c r="C30" s="49" t="s">
        <v>135</v>
      </c>
      <c r="D30" s="28">
        <v>21.7</v>
      </c>
      <c r="E30" s="28">
        <v>21.7</v>
      </c>
      <c r="F30" s="28">
        <v>222.7</v>
      </c>
      <c r="G30" s="93">
        <v>148.5</v>
      </c>
      <c r="H30" s="93">
        <v>157.4</v>
      </c>
      <c r="I30" s="93">
        <f t="shared" si="0"/>
        <v>8.9000000000000057</v>
      </c>
    </row>
    <row r="31" spans="1:11" ht="24.75" customHeight="1">
      <c r="A31" s="20" t="s">
        <v>140</v>
      </c>
      <c r="B31" s="82">
        <v>900</v>
      </c>
      <c r="C31" s="49" t="s">
        <v>31</v>
      </c>
      <c r="D31" s="28">
        <v>1123</v>
      </c>
      <c r="E31" s="28">
        <v>1410</v>
      </c>
      <c r="F31" s="28">
        <v>1410</v>
      </c>
      <c r="G31" s="93">
        <v>1621.5</v>
      </c>
      <c r="H31" s="93">
        <v>1400</v>
      </c>
      <c r="I31" s="93">
        <f t="shared" si="0"/>
        <v>-221.5</v>
      </c>
    </row>
    <row r="32" spans="1:11" ht="1.5" customHeight="1">
      <c r="A32" s="20" t="s">
        <v>32</v>
      </c>
      <c r="B32" s="85">
        <v>900</v>
      </c>
      <c r="C32" s="50" t="s">
        <v>33</v>
      </c>
      <c r="D32" s="28"/>
      <c r="E32" s="28"/>
      <c r="F32" s="28"/>
      <c r="G32" s="93"/>
      <c r="H32" s="93"/>
      <c r="I32" s="93">
        <f t="shared" si="0"/>
        <v>0</v>
      </c>
    </row>
    <row r="33" spans="1:9" ht="18">
      <c r="A33" s="19" t="s">
        <v>34</v>
      </c>
      <c r="B33" s="84" t="s">
        <v>35</v>
      </c>
      <c r="C33" s="47" t="s">
        <v>36</v>
      </c>
      <c r="D33" s="26">
        <f>SUM(D34)</f>
        <v>223.6</v>
      </c>
      <c r="E33" s="26">
        <f>SUM(E34)</f>
        <v>223.6</v>
      </c>
      <c r="F33" s="26">
        <f>SUM(F34)</f>
        <v>223.6</v>
      </c>
      <c r="G33" s="91">
        <f>SUM(G34)</f>
        <v>186.8</v>
      </c>
      <c r="H33" s="91">
        <f>SUM(H34)</f>
        <v>223.6</v>
      </c>
      <c r="I33" s="91">
        <f t="shared" si="0"/>
        <v>36.799999999999983</v>
      </c>
    </row>
    <row r="34" spans="1:9" ht="13.5" customHeight="1">
      <c r="A34" s="20" t="s">
        <v>37</v>
      </c>
      <c r="B34" s="83" t="s">
        <v>35</v>
      </c>
      <c r="C34" s="48" t="s">
        <v>38</v>
      </c>
      <c r="D34" s="28">
        <v>223.6</v>
      </c>
      <c r="E34" s="28">
        <v>223.6</v>
      </c>
      <c r="F34" s="28">
        <v>223.6</v>
      </c>
      <c r="G34" s="93">
        <v>186.8</v>
      </c>
      <c r="H34" s="93">
        <v>223.6</v>
      </c>
      <c r="I34" s="93">
        <f t="shared" si="0"/>
        <v>36.799999999999983</v>
      </c>
    </row>
    <row r="35" spans="1:9" ht="15.75" hidden="1" customHeight="1">
      <c r="A35" s="75" t="s">
        <v>39</v>
      </c>
      <c r="B35" s="81">
        <v>900</v>
      </c>
      <c r="C35" s="47" t="s">
        <v>40</v>
      </c>
      <c r="D35" s="29"/>
      <c r="E35" s="29"/>
      <c r="F35" s="29"/>
      <c r="G35" s="94"/>
      <c r="H35" s="94"/>
      <c r="I35" s="94">
        <f t="shared" si="0"/>
        <v>0</v>
      </c>
    </row>
    <row r="36" spans="1:9" ht="24" hidden="1" customHeight="1">
      <c r="A36" s="76" t="s">
        <v>41</v>
      </c>
      <c r="B36" s="82">
        <v>902</v>
      </c>
      <c r="C36" s="48" t="s">
        <v>42</v>
      </c>
      <c r="D36" s="28"/>
      <c r="E36" s="28"/>
      <c r="F36" s="28"/>
      <c r="G36" s="93"/>
      <c r="H36" s="93"/>
      <c r="I36" s="93">
        <f t="shared" si="0"/>
        <v>0</v>
      </c>
    </row>
    <row r="37" spans="1:9" ht="24" hidden="1" customHeight="1">
      <c r="A37" s="76" t="s">
        <v>41</v>
      </c>
      <c r="B37" s="82">
        <v>903</v>
      </c>
      <c r="C37" s="48" t="s">
        <v>42</v>
      </c>
      <c r="D37" s="28"/>
      <c r="E37" s="28"/>
      <c r="F37" s="28"/>
      <c r="G37" s="93"/>
      <c r="H37" s="93"/>
      <c r="I37" s="93">
        <f t="shared" si="0"/>
        <v>0</v>
      </c>
    </row>
    <row r="38" spans="1:9" ht="24" hidden="1" customHeight="1">
      <c r="A38" s="76" t="s">
        <v>41</v>
      </c>
      <c r="B38" s="82">
        <v>904</v>
      </c>
      <c r="C38" s="48" t="s">
        <v>42</v>
      </c>
      <c r="D38" s="28"/>
      <c r="E38" s="28"/>
      <c r="F38" s="28"/>
      <c r="G38" s="93"/>
      <c r="H38" s="93"/>
      <c r="I38" s="93">
        <f t="shared" si="0"/>
        <v>0</v>
      </c>
    </row>
    <row r="39" spans="1:9" ht="30">
      <c r="A39" s="19" t="s">
        <v>39</v>
      </c>
      <c r="B39" s="86" t="s">
        <v>43</v>
      </c>
      <c r="C39" s="47" t="s">
        <v>44</v>
      </c>
      <c r="D39" s="29">
        <f>D41+D42+D40</f>
        <v>253.70000000000002</v>
      </c>
      <c r="E39" s="29">
        <f>E41+E42+E40</f>
        <v>253.70000000000002</v>
      </c>
      <c r="F39" s="29">
        <f>F41+F42+F40</f>
        <v>253.70000000000002</v>
      </c>
      <c r="G39" s="94">
        <f>G41+G42+G40</f>
        <v>253.70000000000002</v>
      </c>
      <c r="H39" s="94">
        <f>H41+H42+H40</f>
        <v>266.39999999999998</v>
      </c>
      <c r="I39" s="94">
        <f t="shared" si="0"/>
        <v>12.69999999999996</v>
      </c>
    </row>
    <row r="40" spans="1:9" ht="25.5">
      <c r="A40" s="20" t="s">
        <v>45</v>
      </c>
      <c r="B40" s="56" t="s">
        <v>25</v>
      </c>
      <c r="C40" s="48" t="s">
        <v>46</v>
      </c>
      <c r="D40" s="28">
        <v>248.3</v>
      </c>
      <c r="E40" s="28">
        <v>248.3</v>
      </c>
      <c r="F40" s="28">
        <v>248.3</v>
      </c>
      <c r="G40" s="93">
        <v>248.3</v>
      </c>
      <c r="H40" s="93">
        <v>261</v>
      </c>
      <c r="I40" s="93">
        <f t="shared" si="0"/>
        <v>12.699999999999989</v>
      </c>
    </row>
    <row r="41" spans="1:9" ht="18" hidden="1">
      <c r="A41" s="20" t="s">
        <v>47</v>
      </c>
      <c r="B41" s="56" t="s">
        <v>48</v>
      </c>
      <c r="C41" s="48" t="s">
        <v>49</v>
      </c>
      <c r="D41" s="28"/>
      <c r="E41" s="28"/>
      <c r="F41" s="28"/>
      <c r="G41" s="93"/>
      <c r="H41" s="93"/>
      <c r="I41" s="93">
        <f t="shared" si="0"/>
        <v>0</v>
      </c>
    </row>
    <row r="42" spans="1:9" ht="25.5">
      <c r="A42" s="20" t="s">
        <v>50</v>
      </c>
      <c r="B42" s="56" t="s">
        <v>48</v>
      </c>
      <c r="C42" s="48" t="s">
        <v>51</v>
      </c>
      <c r="D42" s="28">
        <v>5.4</v>
      </c>
      <c r="E42" s="28">
        <v>5.4</v>
      </c>
      <c r="F42" s="28">
        <v>5.4</v>
      </c>
      <c r="G42" s="93">
        <v>5.4</v>
      </c>
      <c r="H42" s="93">
        <v>5.4</v>
      </c>
      <c r="I42" s="93">
        <f t="shared" si="0"/>
        <v>0</v>
      </c>
    </row>
    <row r="43" spans="1:9" ht="18">
      <c r="A43" s="19" t="s">
        <v>52</v>
      </c>
      <c r="B43" s="81">
        <v>900</v>
      </c>
      <c r="C43" s="47" t="s">
        <v>53</v>
      </c>
      <c r="D43" s="26">
        <f>SUM(D45:D45)</f>
        <v>3552.6</v>
      </c>
      <c r="E43" s="26">
        <f>SUM(E45:E45)</f>
        <v>6630</v>
      </c>
      <c r="F43" s="26">
        <f>SUM(F45:F45)</f>
        <v>6630</v>
      </c>
      <c r="G43" s="91">
        <f>SUM(G44:G45)</f>
        <v>11258.6</v>
      </c>
      <c r="H43" s="91">
        <f>SUM(H44:H45)</f>
        <v>7392.5</v>
      </c>
      <c r="I43" s="91">
        <f t="shared" si="0"/>
        <v>-3866.1000000000004</v>
      </c>
    </row>
    <row r="44" spans="1:9" ht="51" hidden="1">
      <c r="A44" s="77" t="s">
        <v>147</v>
      </c>
      <c r="B44" s="87">
        <v>900</v>
      </c>
      <c r="C44" s="48" t="s">
        <v>148</v>
      </c>
      <c r="D44" s="72"/>
      <c r="E44" s="26"/>
      <c r="F44" s="26"/>
      <c r="G44" s="91">
        <v>76</v>
      </c>
      <c r="H44" s="91"/>
      <c r="I44" s="91">
        <f t="shared" si="0"/>
        <v>-76</v>
      </c>
    </row>
    <row r="45" spans="1:9" ht="25.5">
      <c r="A45" s="20" t="s">
        <v>162</v>
      </c>
      <c r="B45" s="82">
        <v>900</v>
      </c>
      <c r="C45" s="48" t="s">
        <v>139</v>
      </c>
      <c r="D45" s="28">
        <v>3552.6</v>
      </c>
      <c r="E45" s="28">
        <v>6630</v>
      </c>
      <c r="F45" s="28">
        <v>6630</v>
      </c>
      <c r="G45" s="93">
        <v>11182.6</v>
      </c>
      <c r="H45" s="93">
        <v>7392.5</v>
      </c>
      <c r="I45" s="93">
        <f t="shared" si="0"/>
        <v>-3790.1000000000004</v>
      </c>
    </row>
    <row r="46" spans="1:9" ht="18">
      <c r="A46" s="19" t="s">
        <v>54</v>
      </c>
      <c r="B46" s="86" t="s">
        <v>43</v>
      </c>
      <c r="C46" s="51" t="s">
        <v>55</v>
      </c>
      <c r="D46" s="30">
        <v>1025</v>
      </c>
      <c r="E46" s="30">
        <v>1025</v>
      </c>
      <c r="F46" s="30">
        <v>1025</v>
      </c>
      <c r="G46" s="95">
        <v>1025</v>
      </c>
      <c r="H46" s="95">
        <v>1025</v>
      </c>
      <c r="I46" s="95">
        <f t="shared" si="0"/>
        <v>0</v>
      </c>
    </row>
    <row r="47" spans="1:9" ht="18.75" thickBot="1">
      <c r="A47" s="19" t="s">
        <v>56</v>
      </c>
      <c r="B47" s="88" t="s">
        <v>43</v>
      </c>
      <c r="C47" s="74" t="s">
        <v>57</v>
      </c>
      <c r="D47" s="29">
        <f>SUM(D48,D49)</f>
        <v>0</v>
      </c>
      <c r="E47" s="29">
        <f>SUM(E48,E49)</f>
        <v>0</v>
      </c>
      <c r="F47" s="29">
        <f>SUM(F48,F49)</f>
        <v>0</v>
      </c>
      <c r="G47" s="94"/>
      <c r="H47" s="94"/>
      <c r="I47" s="94">
        <f t="shared" si="0"/>
        <v>0</v>
      </c>
    </row>
    <row r="48" spans="1:9" ht="15.75" hidden="1" customHeight="1" thickBot="1">
      <c r="A48" s="20" t="s">
        <v>58</v>
      </c>
      <c r="B48" s="78" t="s">
        <v>43</v>
      </c>
      <c r="C48" s="73" t="s">
        <v>59</v>
      </c>
      <c r="D48" s="27">
        <v>0</v>
      </c>
      <c r="E48" s="27">
        <v>0</v>
      </c>
      <c r="F48" s="27">
        <v>0</v>
      </c>
      <c r="G48" s="92"/>
      <c r="H48" s="92"/>
      <c r="I48" s="92">
        <f>G48-F48</f>
        <v>0</v>
      </c>
    </row>
    <row r="49" spans="1:9" ht="15" hidden="1" customHeight="1">
      <c r="A49" s="20" t="s">
        <v>60</v>
      </c>
      <c r="B49" s="38" t="s">
        <v>43</v>
      </c>
      <c r="C49" s="48" t="s">
        <v>61</v>
      </c>
      <c r="D49" s="27">
        <v>0</v>
      </c>
      <c r="E49" s="27">
        <v>0</v>
      </c>
      <c r="F49" s="27">
        <v>0</v>
      </c>
      <c r="G49" s="92"/>
      <c r="H49" s="92"/>
      <c r="I49" s="92">
        <f>G49-F49</f>
        <v>0</v>
      </c>
    </row>
    <row r="50" spans="1:9" ht="48.75" hidden="1" customHeight="1">
      <c r="A50" s="21" t="s">
        <v>62</v>
      </c>
      <c r="B50" s="37" t="s">
        <v>63</v>
      </c>
      <c r="C50" s="51" t="s">
        <v>64</v>
      </c>
      <c r="D50" s="29"/>
      <c r="E50" s="29"/>
      <c r="F50" s="29"/>
      <c r="G50" s="94"/>
      <c r="H50" s="94"/>
      <c r="I50" s="94">
        <f>G50-F50</f>
        <v>0</v>
      </c>
    </row>
    <row r="51" spans="1:9" ht="84" hidden="1" customHeight="1" thickBot="1">
      <c r="A51" s="22" t="s">
        <v>65</v>
      </c>
      <c r="B51" s="39">
        <v>901</v>
      </c>
      <c r="C51" s="52" t="s">
        <v>66</v>
      </c>
      <c r="D51" s="31"/>
      <c r="E51" s="31"/>
      <c r="F51" s="31"/>
      <c r="G51" s="96"/>
      <c r="H51" s="96"/>
      <c r="I51" s="96">
        <f>G51-F51</f>
        <v>0</v>
      </c>
    </row>
    <row r="52" spans="1:9" ht="19.5" customHeight="1" thickBot="1">
      <c r="A52" s="6" t="s">
        <v>67</v>
      </c>
      <c r="B52" s="40" t="s">
        <v>43</v>
      </c>
      <c r="C52" s="45" t="s">
        <v>68</v>
      </c>
      <c r="D52" s="7">
        <f t="shared" ref="D52:I52" si="1">D53+D56+D72+D87+D97</f>
        <v>250581.7</v>
      </c>
      <c r="E52" s="7">
        <f t="shared" si="1"/>
        <v>233637.9</v>
      </c>
      <c r="F52" s="7">
        <f t="shared" si="1"/>
        <v>248994.80000000002</v>
      </c>
      <c r="G52" s="97">
        <f t="shared" si="1"/>
        <v>328776.8</v>
      </c>
      <c r="H52" s="97">
        <f t="shared" si="1"/>
        <v>189510.90000000002</v>
      </c>
      <c r="I52" s="97">
        <f t="shared" si="1"/>
        <v>-139265.9</v>
      </c>
    </row>
    <row r="53" spans="1:9" ht="50.25" customHeight="1">
      <c r="A53" s="18" t="s">
        <v>69</v>
      </c>
      <c r="B53" s="36">
        <v>901</v>
      </c>
      <c r="C53" s="46" t="s">
        <v>70</v>
      </c>
      <c r="D53" s="25">
        <f>D54+D55</f>
        <v>36628.199999999997</v>
      </c>
      <c r="E53" s="25">
        <f>E54+E55</f>
        <v>36628.199999999997</v>
      </c>
      <c r="F53" s="25">
        <f>F54+F55</f>
        <v>49466.3</v>
      </c>
      <c r="G53" s="90">
        <f>G54+G55</f>
        <v>49466.3</v>
      </c>
      <c r="H53" s="90">
        <f>H54+H55</f>
        <v>26237.5</v>
      </c>
      <c r="I53" s="90">
        <f>H53-G53</f>
        <v>-23228.800000000003</v>
      </c>
    </row>
    <row r="54" spans="1:9" ht="29.25" customHeight="1">
      <c r="A54" s="20" t="s">
        <v>71</v>
      </c>
      <c r="B54" s="41">
        <v>901</v>
      </c>
      <c r="C54" s="53" t="s">
        <v>72</v>
      </c>
      <c r="D54" s="28">
        <v>26473.4</v>
      </c>
      <c r="E54" s="28">
        <v>26473.4</v>
      </c>
      <c r="F54" s="28">
        <v>26473.4</v>
      </c>
      <c r="G54" s="93">
        <v>26473.4</v>
      </c>
      <c r="H54" s="93">
        <v>26237.5</v>
      </c>
      <c r="I54" s="93">
        <f t="shared" ref="I54:I99" si="2">H54-G54</f>
        <v>-235.90000000000146</v>
      </c>
    </row>
    <row r="55" spans="1:9" ht="27.75" hidden="1" customHeight="1">
      <c r="A55" s="20" t="s">
        <v>73</v>
      </c>
      <c r="B55" s="41">
        <v>901</v>
      </c>
      <c r="C55" s="53" t="s">
        <v>74</v>
      </c>
      <c r="D55" s="28">
        <v>10154.799999999999</v>
      </c>
      <c r="E55" s="28">
        <v>10154.799999999999</v>
      </c>
      <c r="F55" s="28">
        <v>22992.9</v>
      </c>
      <c r="G55" s="93">
        <v>22992.9</v>
      </c>
      <c r="H55" s="93"/>
      <c r="I55" s="93">
        <f t="shared" si="2"/>
        <v>-22992.9</v>
      </c>
    </row>
    <row r="56" spans="1:9" ht="30">
      <c r="A56" s="19" t="s">
        <v>75</v>
      </c>
      <c r="B56" s="37" t="s">
        <v>43</v>
      </c>
      <c r="C56" s="54" t="s">
        <v>76</v>
      </c>
      <c r="D56" s="29">
        <f>SUM(D57:D71)</f>
        <v>66486.3</v>
      </c>
      <c r="E56" s="29">
        <f>SUM(E57:E71)</f>
        <v>49542.5</v>
      </c>
      <c r="F56" s="29">
        <f>SUM(F57:F71)</f>
        <v>49542.5</v>
      </c>
      <c r="G56" s="94">
        <f>SUM(G57:G71)</f>
        <v>123523.50000000001</v>
      </c>
      <c r="H56" s="94">
        <f>SUM(H57:H71)</f>
        <v>8569.2999999999993</v>
      </c>
      <c r="I56" s="94">
        <f t="shared" si="2"/>
        <v>-114954.20000000001</v>
      </c>
    </row>
    <row r="57" spans="1:9" ht="25.5" hidden="1">
      <c r="A57" s="20" t="s">
        <v>116</v>
      </c>
      <c r="B57" s="56" t="s">
        <v>25</v>
      </c>
      <c r="C57" s="57" t="s">
        <v>121</v>
      </c>
      <c r="D57" s="28"/>
      <c r="E57" s="28"/>
      <c r="F57" s="28"/>
      <c r="G57" s="93">
        <v>400</v>
      </c>
      <c r="H57" s="93"/>
      <c r="I57" s="93">
        <f t="shared" si="2"/>
        <v>-400</v>
      </c>
    </row>
    <row r="58" spans="1:9" ht="43.5" hidden="1" customHeight="1">
      <c r="A58" s="20" t="s">
        <v>122</v>
      </c>
      <c r="B58" s="58">
        <v>901</v>
      </c>
      <c r="C58" s="53" t="s">
        <v>77</v>
      </c>
      <c r="D58" s="28"/>
      <c r="E58" s="28"/>
      <c r="F58" s="28"/>
      <c r="G58" s="93"/>
      <c r="H58" s="93"/>
      <c r="I58" s="93">
        <f t="shared" si="2"/>
        <v>0</v>
      </c>
    </row>
    <row r="59" spans="1:9" ht="48" customHeight="1">
      <c r="A59" s="20" t="s">
        <v>123</v>
      </c>
      <c r="B59" s="58">
        <v>901</v>
      </c>
      <c r="C59" s="53" t="s">
        <v>77</v>
      </c>
      <c r="D59" s="28"/>
      <c r="E59" s="28"/>
      <c r="F59" s="28">
        <v>0</v>
      </c>
      <c r="G59" s="93">
        <v>5176.8</v>
      </c>
      <c r="H59" s="93">
        <v>8197.2999999999993</v>
      </c>
      <c r="I59" s="93">
        <f t="shared" si="2"/>
        <v>3020.4999999999991</v>
      </c>
    </row>
    <row r="60" spans="1:9" ht="54.75" hidden="1" customHeight="1">
      <c r="A60" s="20" t="s">
        <v>114</v>
      </c>
      <c r="B60" s="58">
        <v>900</v>
      </c>
      <c r="C60" s="53" t="s">
        <v>77</v>
      </c>
      <c r="D60" s="28">
        <v>0</v>
      </c>
      <c r="E60" s="28">
        <v>47800</v>
      </c>
      <c r="F60" s="28">
        <v>47800</v>
      </c>
      <c r="G60" s="93">
        <v>47800</v>
      </c>
      <c r="H60" s="93"/>
      <c r="I60" s="93">
        <f t="shared" si="2"/>
        <v>-47800</v>
      </c>
    </row>
    <row r="61" spans="1:9" ht="18" hidden="1">
      <c r="A61" s="20" t="s">
        <v>153</v>
      </c>
      <c r="B61" s="58">
        <v>900</v>
      </c>
      <c r="C61" s="53" t="s">
        <v>150</v>
      </c>
      <c r="D61" s="28">
        <v>0</v>
      </c>
      <c r="E61" s="28"/>
      <c r="F61" s="28"/>
      <c r="G61" s="93">
        <v>1063.9000000000001</v>
      </c>
      <c r="H61" s="93"/>
      <c r="I61" s="93">
        <f t="shared" si="2"/>
        <v>-1063.9000000000001</v>
      </c>
    </row>
    <row r="62" spans="1:9" ht="25.5" hidden="1">
      <c r="A62" s="20" t="s">
        <v>144</v>
      </c>
      <c r="B62" s="58">
        <v>900</v>
      </c>
      <c r="C62" s="53" t="s">
        <v>145</v>
      </c>
      <c r="D62" s="28">
        <v>65000</v>
      </c>
      <c r="E62" s="28"/>
      <c r="F62" s="28">
        <v>0</v>
      </c>
      <c r="G62" s="93">
        <v>65000</v>
      </c>
      <c r="H62" s="93"/>
      <c r="I62" s="93">
        <f t="shared" si="2"/>
        <v>-65000</v>
      </c>
    </row>
    <row r="63" spans="1:9" ht="25.5" hidden="1">
      <c r="A63" s="20" t="s">
        <v>115</v>
      </c>
      <c r="B63" s="58">
        <v>906</v>
      </c>
      <c r="C63" s="53" t="s">
        <v>124</v>
      </c>
      <c r="D63" s="28"/>
      <c r="E63" s="28"/>
      <c r="F63" s="28">
        <v>0</v>
      </c>
      <c r="G63" s="93">
        <v>137.19999999999999</v>
      </c>
      <c r="H63" s="93"/>
      <c r="I63" s="93">
        <f t="shared" si="2"/>
        <v>-137.19999999999999</v>
      </c>
    </row>
    <row r="64" spans="1:9" ht="25.5" hidden="1">
      <c r="A64" s="20" t="s">
        <v>154</v>
      </c>
      <c r="B64" s="58">
        <v>900</v>
      </c>
      <c r="C64" s="53" t="s">
        <v>149</v>
      </c>
      <c r="D64" s="28"/>
      <c r="E64" s="28"/>
      <c r="F64" s="28"/>
      <c r="G64" s="93">
        <v>2026.6</v>
      </c>
      <c r="H64" s="93"/>
      <c r="I64" s="93">
        <f t="shared" si="2"/>
        <v>-2026.6</v>
      </c>
    </row>
    <row r="65" spans="1:11" ht="25.5" hidden="1">
      <c r="A65" s="20" t="s">
        <v>155</v>
      </c>
      <c r="B65" s="58">
        <v>906</v>
      </c>
      <c r="C65" s="53" t="s">
        <v>77</v>
      </c>
      <c r="D65" s="28"/>
      <c r="E65" s="28"/>
      <c r="F65" s="28"/>
      <c r="G65" s="93">
        <v>176.5</v>
      </c>
      <c r="H65" s="93"/>
      <c r="I65" s="93">
        <f t="shared" si="2"/>
        <v>-176.5</v>
      </c>
      <c r="J65" s="70"/>
    </row>
    <row r="66" spans="1:11" ht="65.25" hidden="1" customHeight="1">
      <c r="A66" s="20" t="s">
        <v>117</v>
      </c>
      <c r="B66" s="58">
        <v>906</v>
      </c>
      <c r="C66" s="53" t="s">
        <v>77</v>
      </c>
      <c r="D66" s="28"/>
      <c r="E66" s="28"/>
      <c r="F66" s="28"/>
      <c r="G66" s="93"/>
      <c r="H66" s="93"/>
      <c r="I66" s="93">
        <f t="shared" si="2"/>
        <v>0</v>
      </c>
      <c r="K66" s="70"/>
    </row>
    <row r="67" spans="1:11" ht="51" hidden="1">
      <c r="A67" s="20" t="s">
        <v>118</v>
      </c>
      <c r="B67" s="58">
        <v>906</v>
      </c>
      <c r="C67" s="53" t="s">
        <v>77</v>
      </c>
      <c r="D67" s="28">
        <v>1042</v>
      </c>
      <c r="E67" s="28">
        <v>987.2</v>
      </c>
      <c r="F67" s="28">
        <v>987.2</v>
      </c>
      <c r="G67" s="93">
        <v>987.2</v>
      </c>
      <c r="H67" s="93"/>
      <c r="I67" s="93">
        <f t="shared" si="2"/>
        <v>-987.2</v>
      </c>
    </row>
    <row r="68" spans="1:11" ht="39" hidden="1" customHeight="1">
      <c r="A68" s="20" t="s">
        <v>119</v>
      </c>
      <c r="B68" s="58">
        <v>906</v>
      </c>
      <c r="C68" s="53" t="s">
        <v>77</v>
      </c>
      <c r="D68" s="28">
        <v>0</v>
      </c>
      <c r="E68" s="28">
        <v>311</v>
      </c>
      <c r="F68" s="28">
        <v>311</v>
      </c>
      <c r="G68" s="93">
        <v>311</v>
      </c>
      <c r="H68" s="93"/>
      <c r="I68" s="93">
        <f t="shared" si="2"/>
        <v>-311</v>
      </c>
    </row>
    <row r="69" spans="1:11" ht="43.5" hidden="1" customHeight="1">
      <c r="A69" s="20" t="s">
        <v>120</v>
      </c>
      <c r="B69" s="58">
        <v>900</v>
      </c>
      <c r="C69" s="53" t="s">
        <v>125</v>
      </c>
      <c r="D69" s="28"/>
      <c r="E69" s="28"/>
      <c r="F69" s="28"/>
      <c r="G69" s="93"/>
      <c r="H69" s="93"/>
      <c r="I69" s="93">
        <f t="shared" si="2"/>
        <v>0</v>
      </c>
    </row>
    <row r="70" spans="1:11" ht="60.75" hidden="1" customHeight="1">
      <c r="A70" s="20" t="s">
        <v>132</v>
      </c>
      <c r="B70" s="58">
        <v>906</v>
      </c>
      <c r="C70" s="53" t="s">
        <v>77</v>
      </c>
      <c r="D70" s="28"/>
      <c r="E70" s="28"/>
      <c r="F70" s="28"/>
      <c r="G70" s="93"/>
      <c r="H70" s="93"/>
      <c r="I70" s="93">
        <f t="shared" si="2"/>
        <v>0</v>
      </c>
    </row>
    <row r="71" spans="1:11" ht="40.5" customHeight="1">
      <c r="A71" s="20" t="s">
        <v>108</v>
      </c>
      <c r="B71" s="58">
        <v>900</v>
      </c>
      <c r="C71" s="53" t="s">
        <v>78</v>
      </c>
      <c r="D71" s="28">
        <v>444.3</v>
      </c>
      <c r="E71" s="28">
        <v>444.3</v>
      </c>
      <c r="F71" s="28">
        <v>444.3</v>
      </c>
      <c r="G71" s="93">
        <v>444.3</v>
      </c>
      <c r="H71" s="93">
        <v>372</v>
      </c>
      <c r="I71" s="93">
        <f t="shared" si="2"/>
        <v>-72.300000000000011</v>
      </c>
    </row>
    <row r="72" spans="1:11" ht="30">
      <c r="A72" s="19" t="s">
        <v>79</v>
      </c>
      <c r="B72" s="37" t="s">
        <v>43</v>
      </c>
      <c r="C72" s="55" t="s">
        <v>80</v>
      </c>
      <c r="D72" s="29">
        <f>SUM(D73:D86)</f>
        <v>145981.1</v>
      </c>
      <c r="E72" s="29">
        <f>SUM(E73:E86)</f>
        <v>145981.1</v>
      </c>
      <c r="F72" s="29">
        <f>SUM(F73:F86)</f>
        <v>148499.9</v>
      </c>
      <c r="G72" s="94">
        <f>SUM(G73:G86)</f>
        <v>154302.39999999999</v>
      </c>
      <c r="H72" s="94">
        <f>SUM(H73:H86)</f>
        <v>153936.6</v>
      </c>
      <c r="I72" s="94">
        <f t="shared" si="2"/>
        <v>-365.79999999998836</v>
      </c>
    </row>
    <row r="73" spans="1:11" ht="34.5" customHeight="1">
      <c r="A73" s="20" t="s">
        <v>81</v>
      </c>
      <c r="B73" s="41">
        <v>900</v>
      </c>
      <c r="C73" s="53" t="s">
        <v>82</v>
      </c>
      <c r="D73" s="28">
        <v>0</v>
      </c>
      <c r="E73" s="28">
        <v>0</v>
      </c>
      <c r="F73" s="28">
        <v>0</v>
      </c>
      <c r="G73" s="93"/>
      <c r="H73" s="93">
        <v>4.2</v>
      </c>
      <c r="I73" s="93">
        <f t="shared" si="2"/>
        <v>4.2</v>
      </c>
    </row>
    <row r="74" spans="1:11" ht="30.75" hidden="1" customHeight="1">
      <c r="A74" s="20" t="s">
        <v>83</v>
      </c>
      <c r="B74" s="41">
        <v>906</v>
      </c>
      <c r="C74" s="53" t="s">
        <v>84</v>
      </c>
      <c r="D74" s="28">
        <v>0</v>
      </c>
      <c r="E74" s="28">
        <v>0</v>
      </c>
      <c r="F74" s="28">
        <v>0</v>
      </c>
      <c r="G74" s="93"/>
      <c r="H74" s="93"/>
      <c r="I74" s="93">
        <f t="shared" si="2"/>
        <v>0</v>
      </c>
    </row>
    <row r="75" spans="1:11" ht="37.5" customHeight="1">
      <c r="A75" s="20" t="s">
        <v>85</v>
      </c>
      <c r="B75" s="41">
        <v>900</v>
      </c>
      <c r="C75" s="53" t="s">
        <v>86</v>
      </c>
      <c r="D75" s="28">
        <v>3763.1</v>
      </c>
      <c r="E75" s="28">
        <v>3763.1</v>
      </c>
      <c r="F75" s="28">
        <f>3763.1+2518.8</f>
        <v>6281.9</v>
      </c>
      <c r="G75" s="93">
        <f>3763.1+2518.8</f>
        <v>6281.9</v>
      </c>
      <c r="H75" s="93">
        <v>6265.9</v>
      </c>
      <c r="I75" s="93">
        <f t="shared" si="2"/>
        <v>-16</v>
      </c>
    </row>
    <row r="76" spans="1:11" ht="26.25" customHeight="1">
      <c r="A76" s="20" t="s">
        <v>87</v>
      </c>
      <c r="B76" s="41">
        <v>900</v>
      </c>
      <c r="C76" s="53" t="s">
        <v>88</v>
      </c>
      <c r="D76" s="28">
        <v>352</v>
      </c>
      <c r="E76" s="28">
        <v>352</v>
      </c>
      <c r="F76" s="28">
        <v>352</v>
      </c>
      <c r="G76" s="93">
        <v>352</v>
      </c>
      <c r="H76" s="93">
        <v>352</v>
      </c>
      <c r="I76" s="93">
        <f t="shared" si="2"/>
        <v>0</v>
      </c>
    </row>
    <row r="77" spans="1:11" ht="15" customHeight="1">
      <c r="A77" s="20" t="s">
        <v>158</v>
      </c>
      <c r="B77" s="41">
        <v>900</v>
      </c>
      <c r="C77" s="53" t="s">
        <v>89</v>
      </c>
      <c r="D77" s="28">
        <v>605.20000000000005</v>
      </c>
      <c r="E77" s="28">
        <v>605.20000000000005</v>
      </c>
      <c r="F77" s="28">
        <v>605.20000000000005</v>
      </c>
      <c r="G77" s="93">
        <v>605.20000000000005</v>
      </c>
      <c r="H77" s="93">
        <v>605.20000000000005</v>
      </c>
      <c r="I77" s="93">
        <f t="shared" si="2"/>
        <v>0</v>
      </c>
    </row>
    <row r="78" spans="1:11" ht="27.75" customHeight="1">
      <c r="A78" s="20" t="s">
        <v>90</v>
      </c>
      <c r="B78" s="41">
        <v>900</v>
      </c>
      <c r="C78" s="53" t="s">
        <v>91</v>
      </c>
      <c r="D78" s="28">
        <v>609.70000000000005</v>
      </c>
      <c r="E78" s="28">
        <v>609.70000000000005</v>
      </c>
      <c r="F78" s="28">
        <v>609.70000000000005</v>
      </c>
      <c r="G78" s="93">
        <v>609.70000000000005</v>
      </c>
      <c r="H78" s="93">
        <v>609.70000000000005</v>
      </c>
      <c r="I78" s="93">
        <f t="shared" si="2"/>
        <v>0</v>
      </c>
    </row>
    <row r="79" spans="1:11" ht="15" customHeight="1">
      <c r="A79" s="20" t="s">
        <v>92</v>
      </c>
      <c r="B79" s="41">
        <v>901</v>
      </c>
      <c r="C79" s="53" t="s">
        <v>93</v>
      </c>
      <c r="D79" s="28">
        <v>210.3</v>
      </c>
      <c r="E79" s="28">
        <v>210.3</v>
      </c>
      <c r="F79" s="28">
        <v>210.3</v>
      </c>
      <c r="G79" s="93">
        <v>210.3</v>
      </c>
      <c r="H79" s="93">
        <v>216.7</v>
      </c>
      <c r="I79" s="93">
        <f t="shared" si="2"/>
        <v>6.3999999999999773</v>
      </c>
    </row>
    <row r="80" spans="1:11" ht="15" customHeight="1">
      <c r="A80" s="20" t="s">
        <v>94</v>
      </c>
      <c r="B80" s="41">
        <v>906</v>
      </c>
      <c r="C80" s="53" t="s">
        <v>95</v>
      </c>
      <c r="D80" s="28">
        <v>2239.9</v>
      </c>
      <c r="E80" s="28">
        <v>2239.9</v>
      </c>
      <c r="F80" s="28">
        <v>2239.9</v>
      </c>
      <c r="G80" s="93">
        <v>2403.1999999999998</v>
      </c>
      <c r="H80" s="93">
        <v>2239.9</v>
      </c>
      <c r="I80" s="93">
        <f t="shared" si="2"/>
        <v>-163.29999999999973</v>
      </c>
    </row>
    <row r="81" spans="1:9" ht="18.75" customHeight="1">
      <c r="A81" s="20" t="s">
        <v>96</v>
      </c>
      <c r="B81" s="41">
        <v>900</v>
      </c>
      <c r="C81" s="53" t="s">
        <v>97</v>
      </c>
      <c r="D81" s="28">
        <v>605.20000000000005</v>
      </c>
      <c r="E81" s="28">
        <v>605.20000000000005</v>
      </c>
      <c r="F81" s="28">
        <v>605.20000000000005</v>
      </c>
      <c r="G81" s="93">
        <v>605.20000000000005</v>
      </c>
      <c r="H81" s="93">
        <v>605.20000000000005</v>
      </c>
      <c r="I81" s="93">
        <f t="shared" si="2"/>
        <v>0</v>
      </c>
    </row>
    <row r="82" spans="1:9" ht="49.5" customHeight="1">
      <c r="A82" s="20" t="s">
        <v>113</v>
      </c>
      <c r="B82" s="41">
        <v>900</v>
      </c>
      <c r="C82" s="53" t="s">
        <v>133</v>
      </c>
      <c r="D82" s="28">
        <v>0.7</v>
      </c>
      <c r="E82" s="28">
        <v>0.7</v>
      </c>
      <c r="F82" s="28">
        <v>0.7</v>
      </c>
      <c r="G82" s="93">
        <v>0.7</v>
      </c>
      <c r="H82" s="93">
        <v>0.7</v>
      </c>
      <c r="I82" s="93">
        <f t="shared" si="2"/>
        <v>0</v>
      </c>
    </row>
    <row r="83" spans="1:9" ht="41.25" customHeight="1">
      <c r="A83" s="20" t="s">
        <v>112</v>
      </c>
      <c r="B83" s="41">
        <v>900</v>
      </c>
      <c r="C83" s="53" t="s">
        <v>146</v>
      </c>
      <c r="D83" s="28">
        <v>809.1</v>
      </c>
      <c r="E83" s="28">
        <v>809.1</v>
      </c>
      <c r="F83" s="28">
        <v>809.1</v>
      </c>
      <c r="G83" s="93">
        <v>809.1</v>
      </c>
      <c r="H83" s="93">
        <v>201.2</v>
      </c>
      <c r="I83" s="93">
        <f t="shared" si="2"/>
        <v>-607.90000000000009</v>
      </c>
    </row>
    <row r="84" spans="1:9" ht="25.5">
      <c r="A84" s="20" t="s">
        <v>160</v>
      </c>
      <c r="B84" s="41">
        <v>900</v>
      </c>
      <c r="C84" s="57" t="s">
        <v>159</v>
      </c>
      <c r="D84" s="28"/>
      <c r="E84" s="28"/>
      <c r="F84" s="28"/>
      <c r="G84" s="93"/>
      <c r="H84" s="93">
        <v>410.8</v>
      </c>
      <c r="I84" s="93">
        <f t="shared" si="2"/>
        <v>410.8</v>
      </c>
    </row>
    <row r="85" spans="1:9" ht="36" customHeight="1">
      <c r="A85" s="20" t="s">
        <v>109</v>
      </c>
      <c r="B85" s="41">
        <v>906</v>
      </c>
      <c r="C85" s="53" t="s">
        <v>98</v>
      </c>
      <c r="D85" s="28">
        <v>40806.400000000001</v>
      </c>
      <c r="E85" s="28">
        <v>40806.400000000001</v>
      </c>
      <c r="F85" s="28">
        <v>40806.400000000001</v>
      </c>
      <c r="G85" s="93">
        <v>40806.400000000001</v>
      </c>
      <c r="H85" s="93">
        <v>40806.400000000001</v>
      </c>
      <c r="I85" s="93">
        <f t="shared" si="2"/>
        <v>0</v>
      </c>
    </row>
    <row r="86" spans="1:9" ht="52.5" customHeight="1">
      <c r="A86" s="20" t="s">
        <v>110</v>
      </c>
      <c r="B86" s="41">
        <v>906</v>
      </c>
      <c r="C86" s="53" t="s">
        <v>98</v>
      </c>
      <c r="D86" s="28">
        <v>95979.5</v>
      </c>
      <c r="E86" s="28">
        <v>95979.5</v>
      </c>
      <c r="F86" s="28">
        <v>95979.5</v>
      </c>
      <c r="G86" s="93">
        <v>101618.7</v>
      </c>
      <c r="H86" s="93">
        <v>101618.7</v>
      </c>
      <c r="I86" s="93">
        <f t="shared" si="2"/>
        <v>0</v>
      </c>
    </row>
    <row r="87" spans="1:9" ht="15" customHeight="1">
      <c r="A87" s="19" t="s">
        <v>99</v>
      </c>
      <c r="B87" s="42" t="s">
        <v>43</v>
      </c>
      <c r="C87" s="54" t="s">
        <v>100</v>
      </c>
      <c r="D87" s="29">
        <f>SUM(D88:D94)</f>
        <v>1486.1</v>
      </c>
      <c r="E87" s="29">
        <f>SUM(E88:E94)</f>
        <v>1486.1</v>
      </c>
      <c r="F87" s="29">
        <f>SUM(F88:F94)</f>
        <v>1486.1</v>
      </c>
      <c r="G87" s="94">
        <f>SUM(G88:G94)</f>
        <v>1484.6</v>
      </c>
      <c r="H87" s="94">
        <f>SUM(H88:H94)</f>
        <v>767.5</v>
      </c>
      <c r="I87" s="94">
        <f t="shared" si="2"/>
        <v>-717.09999999999991</v>
      </c>
    </row>
    <row r="88" spans="1:9" ht="49.5" hidden="1" customHeight="1">
      <c r="A88" s="20" t="s">
        <v>101</v>
      </c>
      <c r="B88" s="43" t="s">
        <v>25</v>
      </c>
      <c r="C88" s="53" t="s">
        <v>102</v>
      </c>
      <c r="D88" s="28">
        <v>398.2</v>
      </c>
      <c r="E88" s="28">
        <v>398.2</v>
      </c>
      <c r="F88" s="28">
        <v>398.2</v>
      </c>
      <c r="G88" s="93">
        <v>398.2</v>
      </c>
      <c r="H88" s="93"/>
      <c r="I88" s="93">
        <f t="shared" si="2"/>
        <v>-398.2</v>
      </c>
    </row>
    <row r="89" spans="1:9" ht="40.5" customHeight="1">
      <c r="A89" s="20" t="s">
        <v>101</v>
      </c>
      <c r="B89" s="43" t="s">
        <v>63</v>
      </c>
      <c r="C89" s="53" t="s">
        <v>102</v>
      </c>
      <c r="D89" s="28">
        <v>837.6</v>
      </c>
      <c r="E89" s="28">
        <v>837.6</v>
      </c>
      <c r="F89" s="28">
        <v>837.6</v>
      </c>
      <c r="G89" s="93">
        <v>837.6</v>
      </c>
      <c r="H89" s="93">
        <v>585</v>
      </c>
      <c r="I89" s="93">
        <f t="shared" si="2"/>
        <v>-252.60000000000002</v>
      </c>
    </row>
    <row r="90" spans="1:9" ht="47.25" customHeight="1">
      <c r="A90" s="20" t="s">
        <v>101</v>
      </c>
      <c r="B90" s="43" t="s">
        <v>48</v>
      </c>
      <c r="C90" s="53" t="s">
        <v>102</v>
      </c>
      <c r="D90" s="28"/>
      <c r="E90" s="28"/>
      <c r="F90" s="28"/>
      <c r="G90" s="93"/>
      <c r="H90" s="93">
        <v>110.1</v>
      </c>
      <c r="I90" s="93">
        <f t="shared" si="2"/>
        <v>110.1</v>
      </c>
    </row>
    <row r="91" spans="1:9" ht="46.5" hidden="1" customHeight="1">
      <c r="A91" s="20" t="s">
        <v>101</v>
      </c>
      <c r="B91" s="43" t="s">
        <v>48</v>
      </c>
      <c r="C91" s="53" t="s">
        <v>102</v>
      </c>
      <c r="D91" s="66">
        <v>170.1</v>
      </c>
      <c r="E91" s="66">
        <v>170.1</v>
      </c>
      <c r="F91" s="66">
        <v>170.1</v>
      </c>
      <c r="G91" s="98">
        <v>170.1</v>
      </c>
      <c r="H91" s="98"/>
      <c r="I91" s="98">
        <f t="shared" si="2"/>
        <v>-170.1</v>
      </c>
    </row>
    <row r="92" spans="1:9" ht="45.75" customHeight="1">
      <c r="A92" s="20" t="s">
        <v>101</v>
      </c>
      <c r="B92" s="43" t="s">
        <v>136</v>
      </c>
      <c r="C92" s="53" t="s">
        <v>102</v>
      </c>
      <c r="D92" s="28">
        <v>52</v>
      </c>
      <c r="E92" s="28">
        <v>52</v>
      </c>
      <c r="F92" s="28">
        <v>52</v>
      </c>
      <c r="G92" s="93">
        <v>52</v>
      </c>
      <c r="H92" s="93">
        <v>52</v>
      </c>
      <c r="I92" s="93">
        <f t="shared" si="2"/>
        <v>0</v>
      </c>
    </row>
    <row r="93" spans="1:9" ht="45" hidden="1" customHeight="1">
      <c r="A93" s="20" t="s">
        <v>126</v>
      </c>
      <c r="B93" s="60" t="s">
        <v>48</v>
      </c>
      <c r="C93" s="53" t="s">
        <v>131</v>
      </c>
      <c r="D93" s="28"/>
      <c r="E93" s="28"/>
      <c r="F93" s="28"/>
      <c r="G93" s="93"/>
      <c r="H93" s="93"/>
      <c r="I93" s="93">
        <f t="shared" si="2"/>
        <v>0</v>
      </c>
    </row>
    <row r="94" spans="1:9" ht="56.25" customHeight="1" thickBot="1">
      <c r="A94" s="20" t="s">
        <v>103</v>
      </c>
      <c r="B94" s="44">
        <v>906</v>
      </c>
      <c r="C94" s="53" t="s">
        <v>104</v>
      </c>
      <c r="D94" s="28">
        <v>28.2</v>
      </c>
      <c r="E94" s="28">
        <v>28.2</v>
      </c>
      <c r="F94" s="28">
        <v>28.2</v>
      </c>
      <c r="G94" s="93">
        <f>28.2-1.5</f>
        <v>26.7</v>
      </c>
      <c r="H94" s="93">
        <v>20.399999999999999</v>
      </c>
      <c r="I94" s="93">
        <f t="shared" si="2"/>
        <v>-6.3000000000000007</v>
      </c>
    </row>
    <row r="95" spans="1:9" ht="55.5" hidden="1" customHeight="1">
      <c r="A95" s="19" t="s">
        <v>127</v>
      </c>
      <c r="B95" s="59">
        <v>901</v>
      </c>
      <c r="C95" s="54" t="s">
        <v>128</v>
      </c>
      <c r="D95" s="29"/>
      <c r="E95" s="29"/>
      <c r="F95" s="29"/>
      <c r="G95" s="94"/>
      <c r="H95" s="94"/>
      <c r="I95" s="93">
        <f t="shared" si="2"/>
        <v>0</v>
      </c>
    </row>
    <row r="96" spans="1:9" ht="41.25" hidden="1" customHeight="1">
      <c r="A96" s="20" t="s">
        <v>129</v>
      </c>
      <c r="B96" s="60" t="s">
        <v>63</v>
      </c>
      <c r="C96" s="53" t="s">
        <v>130</v>
      </c>
      <c r="D96" s="61"/>
      <c r="E96" s="61"/>
      <c r="F96" s="61"/>
      <c r="G96" s="99"/>
      <c r="H96" s="99"/>
      <c r="I96" s="93">
        <f t="shared" si="2"/>
        <v>0</v>
      </c>
    </row>
    <row r="97" spans="1:9" ht="30.75" hidden="1" customHeight="1" thickBot="1">
      <c r="A97" s="19" t="s">
        <v>62</v>
      </c>
      <c r="B97" s="37" t="s">
        <v>43</v>
      </c>
      <c r="C97" s="51" t="s">
        <v>105</v>
      </c>
      <c r="D97" s="29">
        <f>D98</f>
        <v>0</v>
      </c>
      <c r="E97" s="29">
        <f>E98</f>
        <v>0</v>
      </c>
      <c r="F97" s="29">
        <f>F98</f>
        <v>0</v>
      </c>
      <c r="G97" s="94"/>
      <c r="H97" s="94"/>
      <c r="I97" s="93">
        <f t="shared" si="2"/>
        <v>0</v>
      </c>
    </row>
    <row r="98" spans="1:9" ht="31.5" hidden="1" customHeight="1" thickBot="1">
      <c r="A98" s="67" t="s">
        <v>65</v>
      </c>
      <c r="B98" s="68" t="s">
        <v>43</v>
      </c>
      <c r="C98" s="52" t="s">
        <v>106</v>
      </c>
      <c r="D98" s="31">
        <v>0</v>
      </c>
      <c r="E98" s="31">
        <v>0</v>
      </c>
      <c r="F98" s="31">
        <v>0</v>
      </c>
      <c r="G98" s="96"/>
      <c r="H98" s="96"/>
      <c r="I98" s="96">
        <f t="shared" si="2"/>
        <v>0</v>
      </c>
    </row>
    <row r="99" spans="1:9" ht="19.5" thickBot="1">
      <c r="A99" s="23" t="s">
        <v>107</v>
      </c>
      <c r="B99" s="32"/>
      <c r="C99" s="33"/>
      <c r="D99" s="7">
        <f>SUM(D16,D52)</f>
        <v>308184.5</v>
      </c>
      <c r="E99" s="7">
        <f>SUM(E16,E52)</f>
        <v>288626.90000000002</v>
      </c>
      <c r="F99" s="7">
        <f>SUM(F16,F52)</f>
        <v>304184.80000000005</v>
      </c>
      <c r="G99" s="97">
        <f>SUM(G16,G52)</f>
        <v>388006</v>
      </c>
      <c r="H99" s="97">
        <f>SUM(H16,H52)</f>
        <v>242710.00000000003</v>
      </c>
      <c r="I99" s="100">
        <f t="shared" si="2"/>
        <v>-145295.99999999997</v>
      </c>
    </row>
    <row r="101" spans="1:9" ht="14.25">
      <c r="C101" s="9"/>
    </row>
    <row r="103" spans="1:9" ht="14.25">
      <c r="A103" s="10"/>
      <c r="B103" s="11"/>
      <c r="C103" s="9"/>
    </row>
    <row r="105" spans="1:9">
      <c r="A105" s="12"/>
      <c r="B105" s="13"/>
    </row>
    <row r="106" spans="1:9" ht="13.5">
      <c r="A106" s="14"/>
      <c r="B106" s="15"/>
    </row>
    <row r="107" spans="1:9" ht="13.5">
      <c r="A107" s="14"/>
      <c r="B107" s="15"/>
    </row>
    <row r="108" spans="1:9" ht="13.5">
      <c r="A108" s="14"/>
      <c r="B108" s="15"/>
    </row>
    <row r="109" spans="1:9">
      <c r="A109" s="16"/>
      <c r="B109" s="15"/>
    </row>
    <row r="110" spans="1:9">
      <c r="A110" s="16"/>
      <c r="B110" s="15"/>
    </row>
    <row r="111" spans="1:9">
      <c r="A111" s="16"/>
      <c r="B111" s="15"/>
    </row>
    <row r="112" spans="1:9">
      <c r="A112" s="16"/>
      <c r="B112" s="15"/>
    </row>
  </sheetData>
  <mergeCells count="13">
    <mergeCell ref="C2:J2"/>
    <mergeCell ref="C10:H10"/>
    <mergeCell ref="E14:E15"/>
    <mergeCell ref="C4:H4"/>
    <mergeCell ref="A12:C12"/>
    <mergeCell ref="A14:A15"/>
    <mergeCell ref="B14:C14"/>
    <mergeCell ref="D14:D15"/>
    <mergeCell ref="C11:D11"/>
    <mergeCell ref="I14:I15"/>
    <mergeCell ref="F14:F15"/>
    <mergeCell ref="G14:G15"/>
    <mergeCell ref="H14:H15"/>
  </mergeCells>
  <phoneticPr fontId="0" type="noConversion"/>
  <pageMargins left="0.74803149606299213" right="0.43307086614173229" top="0.15748031496062992" bottom="0.15748031496062992" header="0.15748031496062992" footer="0.15748031496062992"/>
  <pageSetup paperSize="9" scale="64" fitToHeight="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C18:I18"/>
  <sheetViews>
    <sheetView workbookViewId="0">
      <selection activeCell="C19" sqref="C19:L100"/>
    </sheetView>
  </sheetViews>
  <sheetFormatPr defaultRowHeight="12.75"/>
  <sheetData>
    <row r="18" spans="3:9">
      <c r="C18" s="3"/>
      <c r="D18" s="3"/>
      <c r="E18" s="3"/>
      <c r="F18" s="3"/>
      <c r="G18" s="3"/>
      <c r="H18" s="3"/>
      <c r="I18" s="3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WareZ Provider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duma</cp:lastModifiedBy>
  <cp:lastPrinted>2015-11-30T05:14:15Z</cp:lastPrinted>
  <dcterms:created xsi:type="dcterms:W3CDTF">2013-11-01T10:47:27Z</dcterms:created>
  <dcterms:modified xsi:type="dcterms:W3CDTF">2016-02-17T06:54:18Z</dcterms:modified>
</cp:coreProperties>
</file>